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EXECUÇÃO LOA 2025" sheetId="3" r:id="rId1"/>
  </sheets>
  <definedNames>
    <definedName name="_xlnm.Print_Area" localSheetId="0">'EXECUÇÃO LOA 2025'!$B$1:$F$89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3" l="1"/>
  <c r="D60" i="3"/>
  <c r="E41" i="3"/>
  <c r="E64" i="3"/>
  <c r="E17" i="3"/>
  <c r="D88" i="3" l="1"/>
  <c r="E14" i="3"/>
  <c r="E23" i="3"/>
  <c r="E29" i="3"/>
  <c r="F17" i="3" l="1"/>
  <c r="F14" i="3"/>
  <c r="F23" i="3"/>
  <c r="F29" i="3"/>
  <c r="F39" i="3"/>
  <c r="F41" i="3"/>
  <c r="F81" i="3"/>
  <c r="E74" i="3" l="1"/>
  <c r="E78" i="3"/>
  <c r="F78" i="3" s="1"/>
  <c r="E71" i="3"/>
  <c r="F71" i="3" s="1"/>
  <c r="F64" i="3"/>
  <c r="F74" i="3" l="1"/>
  <c r="E83" i="3"/>
  <c r="E85" i="3" l="1"/>
  <c r="F83" i="3"/>
  <c r="E36" i="3"/>
  <c r="F36" i="3" s="1"/>
  <c r="F85" i="3" l="1"/>
  <c r="E43" i="3"/>
  <c r="F43" i="3" l="1"/>
  <c r="E8" i="3"/>
  <c r="F8" i="3" l="1"/>
  <c r="E53" i="3"/>
  <c r="E58" i="3" s="1"/>
  <c r="F58" i="3" s="1"/>
  <c r="F53" i="3" l="1"/>
  <c r="F35" i="3"/>
  <c r="F13" i="3"/>
  <c r="E11" i="3" l="1"/>
  <c r="F11" i="3" l="1"/>
  <c r="E56" i="3"/>
  <c r="E60" i="3" s="1"/>
  <c r="F73" i="3"/>
  <c r="F60" i="3" l="1"/>
  <c r="E88" i="3"/>
  <c r="F88" i="3"/>
  <c r="F56" i="3"/>
</calcChain>
</file>

<file path=xl/sharedStrings.xml><?xml version="1.0" encoding="utf-8"?>
<sst xmlns="http://schemas.openxmlformats.org/spreadsheetml/2006/main" count="119" uniqueCount="79">
  <si>
    <t>PROJETO</t>
  </si>
  <si>
    <t>COMPANHIA DOCAS DO RIO GRANDE DO NORTE - CODERN</t>
  </si>
  <si>
    <t>CONTROLE ORÇAMENTÁRIO - RECURSOS DO TESOURO E RECURSOS PRÓPRIOS</t>
  </si>
  <si>
    <t>CODERN / PORTO DE NATAL / TERMINAL SALINEIRO DE AREIA BRANCA</t>
  </si>
  <si>
    <t>-</t>
  </si>
  <si>
    <t>26 126 0035 4103 0024 - Manutenção e Adequação de Ativos de Informações e Teleprocessamento</t>
  </si>
  <si>
    <t xml:space="preserve">         TOTAL DE RECURSOS DO TESOURO - CODERN / PORTO DE NATAL / TERMINAL SALINEIRO DE AREIA BRANCA</t>
  </si>
  <si>
    <t xml:space="preserve">         TOTAL DE RECURSOS PRÓPRIOS - CODERN / PORTO DE NATAL / TERMINAL SALINEIRO DE AREIA BRANCA</t>
  </si>
  <si>
    <t xml:space="preserve">         TOTAL DE RECURSOS - CODERN / PORTO DE NATAL / TERMINAL SALINEIRO DE AREIA BRANCA</t>
  </si>
  <si>
    <t>CODERN / PORTO DE MACEIÓ</t>
  </si>
  <si>
    <t>26 126 0035 4103 0027 - Manutenção e Adequação de Ativos de Informações e Teleprocessamento</t>
  </si>
  <si>
    <t xml:space="preserve">         TOTAL DE RECURSOS DO TESOURO - CODERN / PORTO DE MACEIÓ</t>
  </si>
  <si>
    <t xml:space="preserve">         TOTAL DE RECURSOS PRÓPRIOS - CODERN / PORTO DE MACEIÓ</t>
  </si>
  <si>
    <t xml:space="preserve">         TOTAL DE RECURSOS - CODERN / PORTO DE MACEIÓ</t>
  </si>
  <si>
    <t xml:space="preserve">       TOTAL CONSOLIDADO</t>
  </si>
  <si>
    <t>FONTE: GEPLAN - GERÊNCIA DE PLANEJAMENTO E ORÇAMENTO</t>
  </si>
  <si>
    <t xml:space="preserve">26 784 3105 145U 0024 - Adequação de Instalações Gerais e de Suprimentos, no Terminal Salineiro de Areia Branca (RN) </t>
  </si>
  <si>
    <t>26 784 3105 12LN 0024 - Construção do Berço 4, no Porto de Natal (RN)</t>
  </si>
  <si>
    <t>26 784 3105 12LP 0024 - Implantação de Terminal Marítimo de Passageiros, no Porto de Natal (RN)</t>
  </si>
  <si>
    <t xml:space="preserve"> 26 784 3105 14RC 0024  - Implantação do programa de Gerenciamento de Resíduos Sólidos</t>
  </si>
  <si>
    <t>26 784 3105 145H 0024 - Adequação de Instalações Gerais e de Suprimentos do Porto de Natal (RN)</t>
  </si>
  <si>
    <t>26 784 3105 20HL 0001 - Estudos e Projetos para Infraestrutura Portuária</t>
  </si>
  <si>
    <t>26 784 3105 162V 1262 - Instalação de Usina Fotovoltaica</t>
  </si>
  <si>
    <t>26 784 3105 162W 1262 - Reforma dos Armazéns 1 e 2</t>
  </si>
  <si>
    <t>26 784 3105 14NO 0027 - Adequação de Instalações Gerais e de Suprimento no Porto de Maceió (AL)</t>
  </si>
  <si>
    <t>1.1   Levantamento topográfico e instalação de cerca (estacas, mourões e cerca) em área denominada Santa Amália, em Areia Branca</t>
  </si>
  <si>
    <t>3.1    Fornecimento de equipamentos para a modernização de engenharia elétrica do terminal marítimo de passageiros (TMP)</t>
  </si>
  <si>
    <t xml:space="preserve">26 784 3105 162X 1262 - Reformas dos Galpões 1 e 2 </t>
  </si>
  <si>
    <t xml:space="preserve">26 784 3105 164U 1262 - Aquisição de Defensas de Cais para o Porto de Natal (RN) </t>
  </si>
  <si>
    <t>26 784 3105 165Y 1262 - Dragagem de Manutenção e Readequação do Canal de Acesso Aquaviário do Porto de Natal (RN)</t>
  </si>
  <si>
    <t>1.1  Serviço de instalação da balança rodoviária</t>
  </si>
  <si>
    <t>26 784 0035 4102 0027 - Manutenção e Adequação de Bens Móveis, Veículos, Máquinas e Equipamentos</t>
  </si>
  <si>
    <t>LEI ORÇAMENTÁRIA ANUAL 2025 - LEI N° 15.251, DE 10 DE ABRIL DE 2025</t>
  </si>
  <si>
    <t>AROVADO (LOA 2025)</t>
  </si>
  <si>
    <t>12.1   Assistência técnica de engenharia para a elaboração de projetos para a área do Porto de Natal</t>
  </si>
  <si>
    <t>26 784 3105 4102 0024 - Manutenção e Adequação de Bens Móveis, Veículos, Máquinas e Equipamentos</t>
  </si>
  <si>
    <t>14.1  Aquisição de computadores</t>
  </si>
  <si>
    <t>1.3  Segunda medição da reforma do SETOPE</t>
  </si>
  <si>
    <t xml:space="preserve">1.2  Pirmeira medição da reforma do SETOPE </t>
  </si>
  <si>
    <t xml:space="preserve">5.1   Base e plataforma para instalação de balança rodoviária no portão central do Porto de Natal </t>
  </si>
  <si>
    <t xml:space="preserve">5.2  Reconstrução de muro limítrofe da ASSEDORN com a Praça André Gonçalves (Canto do Mangue) </t>
  </si>
  <si>
    <t>1.4  Terceira medição da reforma do SETOPE</t>
  </si>
  <si>
    <t xml:space="preserve">7.2 Segunda medição da recuperação dos armazéns 1 e 2 no Porto de Natal-RN </t>
  </si>
  <si>
    <t xml:space="preserve">7.1  Primeira medição da recuperação dos armazéns 1 e 2 no Porto de Natal-RN </t>
  </si>
  <si>
    <t xml:space="preserve">8.2  Segunda medição da recuperação dos  galpões 1 e 2 no Porto de Natal-RN </t>
  </si>
  <si>
    <t>10.1   Serviço de desassoreamento de área crítica do canal de acesso ao Porto de Natal até a cota -12,00 m</t>
  </si>
  <si>
    <t xml:space="preserve">7.3 Terceira medição da recuperação dos armazéns 1 e 2 no Porto de Natal-RN </t>
  </si>
  <si>
    <t xml:space="preserve">8.3 Terceira medição da recuperação dos  galpões 1 e 2 no Porto de Natal-RN </t>
  </si>
  <si>
    <t>1.5  Quarta medição da reforma do SETOPE</t>
  </si>
  <si>
    <t xml:space="preserve">26 784 3105 160U 0027 - Construção da Nova Sede do Porto de Maceió (AL) </t>
  </si>
  <si>
    <t>.</t>
  </si>
  <si>
    <t xml:space="preserve">7.4 Quarta medição da recuperação dos armazéns 1 e 2 no Porto de Natal-RN </t>
  </si>
  <si>
    <t xml:space="preserve">8.4 Quarta medição da recuperação dos  galpões 1 e 2 no Porto de Natal-RN </t>
  </si>
  <si>
    <t>REALIZADO (ATÉ 31/12/2025)</t>
  </si>
  <si>
    <t>26 784 3105 15V4 0027 - Substituição de Defensas do Porto de Maceió (AL)</t>
  </si>
  <si>
    <t xml:space="preserve">8.1 Primeira medição da recuperação dos galpões 1 e 2 no Porto de Natal-RN </t>
  </si>
  <si>
    <t>2.1  Substituição de Defensas do Porto de Maceió (AL)</t>
  </si>
  <si>
    <t>1.6  Quinta medição da reforma do SETOPE</t>
  </si>
  <si>
    <t>6.1  Primeira medição do projeto de Implantação de Usina Fotovoltaica no Porto de Natal - RN</t>
  </si>
  <si>
    <t>6.2  Segunda medição do projeto de Implantação de Usina Fotovoltaica no Porto de Natal - RN</t>
  </si>
  <si>
    <t>6.3  Terceira medição do projeto de Implantação de Usina Fotovoltaica no Porto de Natal - RN</t>
  </si>
  <si>
    <t>6.4  Quarta medição do projeto de Implantação de Usina Fotovoltaica no Porto de Natal - RN</t>
  </si>
  <si>
    <t>26 784 3105 168O 1262 - Construção de Dolfins de proteção dos pilares da Ponte Newton Navarro</t>
  </si>
  <si>
    <t>14.1   Aquisição de Cadeiras Giratórias</t>
  </si>
  <si>
    <t>14.2   Estantes para almoxarifado</t>
  </si>
  <si>
    <t xml:space="preserve">14.3   Radiador colmeia para gerador </t>
  </si>
  <si>
    <t>14.4  Geladeira/Refrigerador</t>
  </si>
  <si>
    <t>14.5  Balança Rodoviária</t>
  </si>
  <si>
    <t>14.6  Mobiliário de escritório</t>
  </si>
  <si>
    <t>14.7  Microondas copa/sede</t>
  </si>
  <si>
    <t>14.8  Aquisição de uma Smart TV 85” com suporte fixo de parede</t>
  </si>
  <si>
    <t>4.1  Aquisição de Balança Rodoviária</t>
  </si>
  <si>
    <t>4.2  Confecção de Novos Cabeços para o Porto de Maceió</t>
  </si>
  <si>
    <t>5.1 Fábrica de Software</t>
  </si>
  <si>
    <t>5.2 Fábrica de Software</t>
  </si>
  <si>
    <t>4.3 Aquisição de placas PABX para central telefônica</t>
  </si>
  <si>
    <t>]</t>
  </si>
  <si>
    <t xml:space="preserve">26.784.3105.20HM.1262 - Estudos para o Planejamento do Setor Portuário </t>
  </si>
  <si>
    <t>10.2   Primeira medição da dragagem de manutenção do canal de acesso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</si>
</sst>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4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44" fontId="7" fillId="6" borderId="1" xfId="0" applyNumberFormat="1" applyFont="1" applyFill="1" applyBorder="1" applyAlignment="1">
      <alignment horizontal="right" vertical="center"/>
    </xf>
    <xf numFmtId="9" fontId="1" fillId="6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right" vertical="center"/>
    </xf>
    <xf numFmtId="0" fontId="8" fillId="0" borderId="0" xfId="0" applyFont="1" applyAlignment="1">
      <alignment vertical="center"/>
    </xf>
    <xf numFmtId="44" fontId="0" fillId="0" borderId="0" xfId="0" applyNumberFormat="1"/>
    <xf numFmtId="44" fontId="7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44" fontId="3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center" vertical="center"/>
    </xf>
    <xf numFmtId="10" fontId="6" fillId="4" borderId="1" xfId="1" applyNumberFormat="1" applyFont="1" applyFill="1" applyBorder="1" applyAlignment="1">
      <alignment horizontal="center" vertical="center"/>
    </xf>
    <xf numFmtId="44" fontId="6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3" fontId="6" fillId="4" borderId="1" xfId="2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44" fontId="6" fillId="3" borderId="1" xfId="0" applyNumberFormat="1" applyFont="1" applyFill="1" applyBorder="1" applyAlignment="1">
      <alignment horizontal="right" vertical="center"/>
    </xf>
    <xf numFmtId="43" fontId="6" fillId="3" borderId="1" xfId="2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0" fontId="3" fillId="5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1D4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2"/>
  <sheetViews>
    <sheetView showGridLines="0" tabSelected="1" topLeftCell="A52" zoomScale="90" zoomScaleNormal="90" workbookViewId="0">
      <selection activeCell="C102" sqref="C102"/>
    </sheetView>
  </sheetViews>
  <sheetFormatPr defaultRowHeight="15" x14ac:dyDescent="0.25"/>
  <cols>
    <col min="1" max="1" width="2.140625" customWidth="1"/>
    <col min="2" max="2" width="4.85546875" style="1" customWidth="1"/>
    <col min="3" max="3" width="102.140625" customWidth="1"/>
    <col min="4" max="4" width="25" bestFit="1" customWidth="1"/>
    <col min="5" max="5" width="24.42578125" customWidth="1"/>
    <col min="6" max="6" width="16.140625" customWidth="1"/>
    <col min="9" max="9" width="18.85546875" bestFit="1" customWidth="1"/>
    <col min="10" max="10" width="17.7109375" bestFit="1" customWidth="1"/>
    <col min="12" max="12" width="9.28515625" customWidth="1"/>
  </cols>
  <sheetData>
    <row r="1" spans="2:12" ht="15.75" thickBot="1" x14ac:dyDescent="0.3"/>
    <row r="2" spans="2:12" ht="28.5" customHeight="1" thickTop="1" thickBot="1" x14ac:dyDescent="0.3">
      <c r="B2" s="45" t="s">
        <v>1</v>
      </c>
      <c r="C2" s="46"/>
      <c r="D2" s="46"/>
      <c r="E2" s="46"/>
      <c r="F2" s="46"/>
    </row>
    <row r="3" spans="2:12" ht="25.5" customHeight="1" thickTop="1" thickBot="1" x14ac:dyDescent="0.3">
      <c r="B3" s="50" t="s">
        <v>2</v>
      </c>
      <c r="C3" s="51"/>
      <c r="D3" s="51"/>
      <c r="E3" s="51"/>
      <c r="F3" s="51"/>
    </row>
    <row r="4" spans="2:12" ht="25.5" customHeight="1" thickTop="1" thickBot="1" x14ac:dyDescent="0.3">
      <c r="B4" s="52" t="s">
        <v>32</v>
      </c>
      <c r="C4" s="53"/>
      <c r="D4" s="53"/>
      <c r="E4" s="53"/>
      <c r="F4" s="53"/>
    </row>
    <row r="5" spans="2:12" ht="5.25" customHeight="1" thickTop="1" thickBot="1" x14ac:dyDescent="0.3">
      <c r="B5" s="5"/>
      <c r="C5" s="6"/>
      <c r="D5" s="6"/>
      <c r="E5" s="6"/>
      <c r="F5" s="6"/>
    </row>
    <row r="6" spans="2:12" ht="30.75" customHeight="1" thickTop="1" thickBot="1" x14ac:dyDescent="0.3">
      <c r="B6" s="45" t="s">
        <v>3</v>
      </c>
      <c r="C6" s="46"/>
      <c r="D6" s="46"/>
      <c r="E6" s="46"/>
      <c r="F6" s="46"/>
    </row>
    <row r="7" spans="2:12" s="1" customFormat="1" ht="24" customHeight="1" thickTop="1" thickBot="1" x14ac:dyDescent="0.3">
      <c r="B7" s="47" t="s">
        <v>0</v>
      </c>
      <c r="C7" s="47"/>
      <c r="D7" s="7" t="s">
        <v>33</v>
      </c>
      <c r="E7" s="48" t="s">
        <v>53</v>
      </c>
      <c r="F7" s="49"/>
      <c r="I7"/>
      <c r="J7"/>
      <c r="K7"/>
      <c r="L7"/>
    </row>
    <row r="8" spans="2:12" s="1" customFormat="1" ht="21" customHeight="1" thickTop="1" thickBot="1" x14ac:dyDescent="0.3">
      <c r="B8" s="25">
        <v>1</v>
      </c>
      <c r="C8" s="26" t="s">
        <v>16</v>
      </c>
      <c r="D8" s="27">
        <v>375561</v>
      </c>
      <c r="E8" s="27">
        <f>E9</f>
        <v>97132</v>
      </c>
      <c r="F8" s="28">
        <f>E8/D8</f>
        <v>0.2586317535633359</v>
      </c>
      <c r="I8"/>
      <c r="J8"/>
      <c r="K8"/>
      <c r="L8"/>
    </row>
    <row r="9" spans="2:12" s="1" customFormat="1" ht="16.5" thickTop="1" thickBot="1" x14ac:dyDescent="0.3">
      <c r="B9" s="2"/>
      <c r="C9" s="8" t="s">
        <v>25</v>
      </c>
      <c r="D9" s="9">
        <v>0</v>
      </c>
      <c r="E9" s="9">
        <v>97132</v>
      </c>
      <c r="F9" s="10" t="s">
        <v>4</v>
      </c>
      <c r="I9"/>
      <c r="J9"/>
      <c r="K9"/>
      <c r="L9"/>
    </row>
    <row r="10" spans="2:12" s="1" customFormat="1" ht="21" customHeight="1" thickTop="1" thickBot="1" x14ac:dyDescent="0.3">
      <c r="B10" s="25">
        <v>2</v>
      </c>
      <c r="C10" s="26" t="s">
        <v>17</v>
      </c>
      <c r="D10" s="27">
        <v>8470756</v>
      </c>
      <c r="E10" s="27">
        <v>0</v>
      </c>
      <c r="F10" s="29" t="s">
        <v>4</v>
      </c>
      <c r="I10"/>
      <c r="J10"/>
      <c r="K10"/>
      <c r="L10"/>
    </row>
    <row r="11" spans="2:12" s="1" customFormat="1" ht="21" customHeight="1" thickTop="1" thickBot="1" x14ac:dyDescent="0.3">
      <c r="B11" s="25">
        <v>3</v>
      </c>
      <c r="C11" s="26" t="s">
        <v>18</v>
      </c>
      <c r="D11" s="27">
        <v>213753</v>
      </c>
      <c r="E11" s="27">
        <f>SUM(E12:E12)</f>
        <v>111978</v>
      </c>
      <c r="F11" s="28">
        <f>E11/D11</f>
        <v>0.5238663317006077</v>
      </c>
      <c r="I11"/>
      <c r="J11"/>
      <c r="K11"/>
      <c r="L11"/>
    </row>
    <row r="12" spans="2:12" s="1" customFormat="1" ht="16.5" customHeight="1" thickTop="1" thickBot="1" x14ac:dyDescent="0.3">
      <c r="B12" s="3"/>
      <c r="C12" s="11" t="s">
        <v>26</v>
      </c>
      <c r="D12" s="9">
        <v>0</v>
      </c>
      <c r="E12" s="9">
        <v>111978</v>
      </c>
      <c r="F12" s="10" t="s">
        <v>4</v>
      </c>
      <c r="I12"/>
      <c r="J12"/>
      <c r="K12"/>
      <c r="L12"/>
    </row>
    <row r="13" spans="2:12" s="4" customFormat="1" ht="21" customHeight="1" thickTop="1" thickBot="1" x14ac:dyDescent="0.3">
      <c r="B13" s="25">
        <v>4</v>
      </c>
      <c r="C13" s="26" t="s">
        <v>19</v>
      </c>
      <c r="D13" s="27">
        <v>108797</v>
      </c>
      <c r="E13" s="27">
        <v>0</v>
      </c>
      <c r="F13" s="32">
        <f>E13/D13</f>
        <v>0</v>
      </c>
      <c r="I13"/>
      <c r="J13"/>
      <c r="K13"/>
      <c r="L13"/>
    </row>
    <row r="14" spans="2:12" s="1" customFormat="1" ht="18.75" customHeight="1" thickTop="1" thickBot="1" x14ac:dyDescent="0.3">
      <c r="B14" s="25">
        <v>5</v>
      </c>
      <c r="C14" s="26" t="s">
        <v>20</v>
      </c>
      <c r="D14" s="27">
        <v>723421</v>
      </c>
      <c r="E14" s="27">
        <f>SUM(E15:E16)</f>
        <v>185552</v>
      </c>
      <c r="F14" s="28">
        <f>E14/D14</f>
        <v>0.25649241589613792</v>
      </c>
      <c r="I14"/>
      <c r="J14"/>
      <c r="K14"/>
      <c r="L14"/>
    </row>
    <row r="15" spans="2:12" s="1" customFormat="1" ht="18.75" customHeight="1" thickTop="1" thickBot="1" x14ac:dyDescent="0.3">
      <c r="B15" s="24"/>
      <c r="C15" s="8" t="s">
        <v>39</v>
      </c>
      <c r="D15" s="9">
        <v>0</v>
      </c>
      <c r="E15" s="9">
        <v>181682</v>
      </c>
      <c r="F15" s="10" t="s">
        <v>4</v>
      </c>
    </row>
    <row r="16" spans="2:12" s="1" customFormat="1" ht="18.75" customHeight="1" thickTop="1" thickBot="1" x14ac:dyDescent="0.3">
      <c r="B16" s="24"/>
      <c r="C16" s="8" t="s">
        <v>40</v>
      </c>
      <c r="D16" s="9">
        <v>0</v>
      </c>
      <c r="E16" s="9">
        <v>3870</v>
      </c>
      <c r="F16" s="10" t="s">
        <v>4</v>
      </c>
    </row>
    <row r="17" spans="2:6" s="1" customFormat="1" ht="21.75" customHeight="1" thickTop="1" thickBot="1" x14ac:dyDescent="0.3">
      <c r="B17" s="25">
        <v>6</v>
      </c>
      <c r="C17" s="26" t="s">
        <v>22</v>
      </c>
      <c r="D17" s="27">
        <v>4598298</v>
      </c>
      <c r="E17" s="27">
        <f>E18+E19+E20+E21</f>
        <v>893157.87</v>
      </c>
      <c r="F17" s="28">
        <f>E17/D17</f>
        <v>0.19423662189792831</v>
      </c>
    </row>
    <row r="18" spans="2:6" s="1" customFormat="1" ht="21.75" customHeight="1" thickTop="1" thickBot="1" x14ac:dyDescent="0.3">
      <c r="B18" s="24"/>
      <c r="C18" s="8" t="s">
        <v>58</v>
      </c>
      <c r="D18" s="9">
        <v>0</v>
      </c>
      <c r="E18" s="9">
        <v>73193</v>
      </c>
      <c r="F18" s="10" t="s">
        <v>4</v>
      </c>
    </row>
    <row r="19" spans="2:6" s="1" customFormat="1" ht="21.75" customHeight="1" thickTop="1" thickBot="1" x14ac:dyDescent="0.3">
      <c r="B19" s="24"/>
      <c r="C19" s="8" t="s">
        <v>59</v>
      </c>
      <c r="D19" s="9">
        <v>0</v>
      </c>
      <c r="E19" s="9">
        <v>35228</v>
      </c>
      <c r="F19" s="10" t="s">
        <v>4</v>
      </c>
    </row>
    <row r="20" spans="2:6" s="1" customFormat="1" ht="21.75" customHeight="1" thickTop="1" thickBot="1" x14ac:dyDescent="0.3">
      <c r="B20" s="24"/>
      <c r="C20" s="8" t="s">
        <v>60</v>
      </c>
      <c r="D20" s="9">
        <v>0</v>
      </c>
      <c r="E20" s="9">
        <v>763247.87</v>
      </c>
      <c r="F20" s="10" t="s">
        <v>4</v>
      </c>
    </row>
    <row r="21" spans="2:6" s="1" customFormat="1" ht="21" customHeight="1" thickTop="1" thickBot="1" x14ac:dyDescent="0.3">
      <c r="B21" s="24"/>
      <c r="C21" s="8" t="s">
        <v>61</v>
      </c>
      <c r="D21" s="9">
        <v>0</v>
      </c>
      <c r="E21" s="9">
        <v>21489</v>
      </c>
      <c r="F21" s="10" t="s">
        <v>4</v>
      </c>
    </row>
    <row r="22" spans="2:6" s="1" customFormat="1" ht="3" customHeight="1" thickTop="1" thickBot="1" x14ac:dyDescent="0.3">
      <c r="B22" s="24"/>
      <c r="C22" s="11"/>
      <c r="D22" s="9"/>
      <c r="E22" s="9"/>
      <c r="F22" s="10"/>
    </row>
    <row r="23" spans="2:6" s="1" customFormat="1" ht="21.75" customHeight="1" thickTop="1" thickBot="1" x14ac:dyDescent="0.3">
      <c r="B23" s="25">
        <v>7</v>
      </c>
      <c r="C23" s="26" t="s">
        <v>23</v>
      </c>
      <c r="D23" s="27">
        <v>2200000</v>
      </c>
      <c r="E23" s="27">
        <f>E24+E25+E27+E26</f>
        <v>359434.70999999996</v>
      </c>
      <c r="F23" s="28">
        <f>E23/D23</f>
        <v>0.16337941363636363</v>
      </c>
    </row>
    <row r="24" spans="2:6" s="1" customFormat="1" ht="21.75" customHeight="1" thickTop="1" thickBot="1" x14ac:dyDescent="0.3">
      <c r="B24" s="24"/>
      <c r="C24" s="8" t="s">
        <v>43</v>
      </c>
      <c r="D24" s="9">
        <v>0</v>
      </c>
      <c r="E24" s="9">
        <v>61621.05</v>
      </c>
      <c r="F24" s="10" t="s">
        <v>4</v>
      </c>
    </row>
    <row r="25" spans="2:6" s="1" customFormat="1" ht="21.75" customHeight="1" thickTop="1" thickBot="1" x14ac:dyDescent="0.3">
      <c r="B25" s="24"/>
      <c r="C25" s="8" t="s">
        <v>42</v>
      </c>
      <c r="D25" s="9">
        <v>0</v>
      </c>
      <c r="E25" s="9">
        <v>12407.98</v>
      </c>
      <c r="F25" s="10" t="s">
        <v>4</v>
      </c>
    </row>
    <row r="26" spans="2:6" s="1" customFormat="1" ht="21.75" customHeight="1" thickTop="1" thickBot="1" x14ac:dyDescent="0.3">
      <c r="B26" s="24"/>
      <c r="C26" s="8" t="s">
        <v>46</v>
      </c>
      <c r="D26" s="9"/>
      <c r="E26" s="9">
        <v>81668.990000000005</v>
      </c>
      <c r="F26" s="10"/>
    </row>
    <row r="27" spans="2:6" s="1" customFormat="1" ht="21.75" customHeight="1" thickTop="1" thickBot="1" x14ac:dyDescent="0.3">
      <c r="B27" s="24"/>
      <c r="C27" s="8" t="s">
        <v>51</v>
      </c>
      <c r="D27" s="9">
        <v>0</v>
      </c>
      <c r="E27" s="9">
        <v>203736.69</v>
      </c>
      <c r="F27" s="10" t="s">
        <v>4</v>
      </c>
    </row>
    <row r="28" spans="2:6" s="4" customFormat="1" ht="3" customHeight="1" thickTop="1" thickBot="1" x14ac:dyDescent="0.3">
      <c r="B28" s="33"/>
      <c r="C28" s="34"/>
      <c r="D28" s="35"/>
      <c r="E28" s="35"/>
      <c r="F28" s="36"/>
    </row>
    <row r="29" spans="2:6" s="1" customFormat="1" ht="21.75" customHeight="1" thickTop="1" thickBot="1" x14ac:dyDescent="0.3">
      <c r="B29" s="25">
        <v>8</v>
      </c>
      <c r="C29" s="26" t="s">
        <v>27</v>
      </c>
      <c r="D29" s="27">
        <v>1800000</v>
      </c>
      <c r="E29" s="27">
        <f>E30+E33+E31+E32</f>
        <v>288475.64</v>
      </c>
      <c r="F29" s="28">
        <f>E29/D29</f>
        <v>0.16026424444444445</v>
      </c>
    </row>
    <row r="30" spans="2:6" s="1" customFormat="1" ht="21.75" customHeight="1" thickTop="1" thickBot="1" x14ac:dyDescent="0.3">
      <c r="B30" s="24"/>
      <c r="C30" s="39" t="s">
        <v>55</v>
      </c>
      <c r="D30" s="9">
        <v>0</v>
      </c>
      <c r="E30" s="9">
        <v>15051</v>
      </c>
      <c r="F30" s="10" t="s">
        <v>4</v>
      </c>
    </row>
    <row r="31" spans="2:6" s="1" customFormat="1" ht="21.75" customHeight="1" thickTop="1" thickBot="1" x14ac:dyDescent="0.3">
      <c r="B31" s="24"/>
      <c r="C31" s="8" t="s">
        <v>44</v>
      </c>
      <c r="D31" s="9">
        <v>0</v>
      </c>
      <c r="E31" s="9">
        <v>157398</v>
      </c>
      <c r="F31" s="10" t="s">
        <v>4</v>
      </c>
    </row>
    <row r="32" spans="2:6" s="1" customFormat="1" ht="21.75" customHeight="1" thickTop="1" thickBot="1" x14ac:dyDescent="0.3">
      <c r="B32" s="24"/>
      <c r="C32" s="8" t="s">
        <v>47</v>
      </c>
      <c r="D32" s="9"/>
      <c r="E32" s="9">
        <v>14543.95</v>
      </c>
      <c r="F32" s="10"/>
    </row>
    <row r="33" spans="2:6" s="1" customFormat="1" ht="21.75" customHeight="1" thickTop="1" thickBot="1" x14ac:dyDescent="0.3">
      <c r="B33" s="24"/>
      <c r="C33" s="8" t="s">
        <v>52</v>
      </c>
      <c r="D33" s="9">
        <v>0</v>
      </c>
      <c r="E33" s="9">
        <v>101482.69</v>
      </c>
      <c r="F33" s="10" t="s">
        <v>4</v>
      </c>
    </row>
    <row r="34" spans="2:6" s="1" customFormat="1" ht="3" customHeight="1" thickTop="1" thickBot="1" x14ac:dyDescent="0.3">
      <c r="B34" s="33"/>
      <c r="C34" s="34"/>
      <c r="D34" s="35"/>
      <c r="E34" s="35"/>
      <c r="F34" s="36"/>
    </row>
    <row r="35" spans="2:6" s="1" customFormat="1" ht="21.75" customHeight="1" thickTop="1" thickBot="1" x14ac:dyDescent="0.3">
      <c r="B35" s="25">
        <v>9</v>
      </c>
      <c r="C35" s="26" t="s">
        <v>28</v>
      </c>
      <c r="D35" s="27">
        <v>10005983</v>
      </c>
      <c r="E35" s="27">
        <v>0</v>
      </c>
      <c r="F35" s="32">
        <f>E35/D35</f>
        <v>0</v>
      </c>
    </row>
    <row r="36" spans="2:6" s="1" customFormat="1" ht="21.75" customHeight="1" thickTop="1" thickBot="1" x14ac:dyDescent="0.3">
      <c r="B36" s="25">
        <v>10</v>
      </c>
      <c r="C36" s="26" t="s">
        <v>29</v>
      </c>
      <c r="D36" s="27">
        <v>66267950</v>
      </c>
      <c r="E36" s="27">
        <f>E37+E38</f>
        <v>6373084.7199999997</v>
      </c>
      <c r="F36" s="28">
        <f>E36/D36</f>
        <v>9.6171448188754893E-2</v>
      </c>
    </row>
    <row r="37" spans="2:6" s="1" customFormat="1" ht="21.75" customHeight="1" thickTop="1" thickBot="1" x14ac:dyDescent="0.3">
      <c r="B37" s="24"/>
      <c r="C37" s="8" t="s">
        <v>45</v>
      </c>
      <c r="D37" s="9">
        <v>0</v>
      </c>
      <c r="E37" s="9">
        <v>6267950</v>
      </c>
      <c r="F37" s="10" t="s">
        <v>4</v>
      </c>
    </row>
    <row r="38" spans="2:6" s="1" customFormat="1" ht="21.75" customHeight="1" thickTop="1" thickBot="1" x14ac:dyDescent="0.3">
      <c r="B38" s="24"/>
      <c r="C38" s="8" t="s">
        <v>78</v>
      </c>
      <c r="D38" s="9">
        <v>0</v>
      </c>
      <c r="E38" s="9">
        <v>105134.72</v>
      </c>
      <c r="F38" s="10" t="s">
        <v>4</v>
      </c>
    </row>
    <row r="39" spans="2:6" s="1" customFormat="1" ht="21.75" customHeight="1" thickTop="1" thickBot="1" x14ac:dyDescent="0.3">
      <c r="B39" s="25">
        <v>11</v>
      </c>
      <c r="C39" s="26" t="s">
        <v>62</v>
      </c>
      <c r="D39" s="27">
        <v>6000000</v>
      </c>
      <c r="E39" s="27">
        <v>0</v>
      </c>
      <c r="F39" s="28">
        <f>E39/D39</f>
        <v>0</v>
      </c>
    </row>
    <row r="40" spans="2:6" s="1" customFormat="1" ht="21.75" customHeight="1" thickTop="1" thickBot="1" x14ac:dyDescent="0.3">
      <c r="B40" s="25">
        <v>12</v>
      </c>
      <c r="C40" s="26" t="s">
        <v>21</v>
      </c>
      <c r="D40" s="27">
        <v>6429</v>
      </c>
      <c r="E40" s="27">
        <v>0</v>
      </c>
      <c r="F40" s="32">
        <v>0</v>
      </c>
    </row>
    <row r="41" spans="2:6" s="1" customFormat="1" ht="20.25" customHeight="1" thickTop="1" thickBot="1" x14ac:dyDescent="0.3">
      <c r="B41" s="25">
        <v>13</v>
      </c>
      <c r="C41" s="26" t="s">
        <v>77</v>
      </c>
      <c r="D41" s="27">
        <v>147753</v>
      </c>
      <c r="E41" s="27">
        <f>E42</f>
        <v>23500</v>
      </c>
      <c r="F41" s="28">
        <f>E41/D41</f>
        <v>0.15904922404282823</v>
      </c>
    </row>
    <row r="42" spans="2:6" s="1" customFormat="1" ht="20.25" customHeight="1" thickTop="1" thickBot="1" x14ac:dyDescent="0.3">
      <c r="B42" s="24"/>
      <c r="C42" s="8" t="s">
        <v>34</v>
      </c>
      <c r="D42" s="9">
        <v>0</v>
      </c>
      <c r="E42" s="9">
        <v>23500</v>
      </c>
      <c r="F42" s="10" t="s">
        <v>4</v>
      </c>
    </row>
    <row r="43" spans="2:6" ht="19.5" customHeight="1" thickTop="1" thickBot="1" x14ac:dyDescent="0.3">
      <c r="B43" s="25">
        <v>14</v>
      </c>
      <c r="C43" s="26" t="s">
        <v>35</v>
      </c>
      <c r="D43" s="27">
        <v>500000</v>
      </c>
      <c r="E43" s="27">
        <f>E44+E45+E46+E47+E48+E49+E50+E51</f>
        <v>109973.5</v>
      </c>
      <c r="F43" s="28">
        <f>E43/D43</f>
        <v>0.219947</v>
      </c>
    </row>
    <row r="44" spans="2:6" ht="19.5" customHeight="1" thickTop="1" thickBot="1" x14ac:dyDescent="0.3">
      <c r="B44" s="24"/>
      <c r="C44" s="8" t="s">
        <v>63</v>
      </c>
      <c r="D44" s="9">
        <v>0</v>
      </c>
      <c r="E44" s="9">
        <v>58171</v>
      </c>
      <c r="F44" s="10" t="s">
        <v>4</v>
      </c>
    </row>
    <row r="45" spans="2:6" ht="18.75" customHeight="1" thickTop="1" thickBot="1" x14ac:dyDescent="0.3">
      <c r="B45" s="24"/>
      <c r="C45" s="8" t="s">
        <v>64</v>
      </c>
      <c r="D45" s="9">
        <v>0</v>
      </c>
      <c r="E45" s="9">
        <v>1400</v>
      </c>
      <c r="F45" s="10" t="s">
        <v>4</v>
      </c>
    </row>
    <row r="46" spans="2:6" ht="18.75" customHeight="1" thickTop="1" thickBot="1" x14ac:dyDescent="0.3">
      <c r="B46" s="24"/>
      <c r="C46" s="8" t="s">
        <v>65</v>
      </c>
      <c r="D46" s="9">
        <v>0</v>
      </c>
      <c r="E46" s="9">
        <v>8930</v>
      </c>
      <c r="F46" s="10" t="s">
        <v>4</v>
      </c>
    </row>
    <row r="47" spans="2:6" ht="18.75" customHeight="1" thickTop="1" thickBot="1" x14ac:dyDescent="0.3">
      <c r="B47" s="24"/>
      <c r="C47" s="8" t="s">
        <v>66</v>
      </c>
      <c r="D47" s="9">
        <v>0</v>
      </c>
      <c r="E47" s="9">
        <v>4100</v>
      </c>
      <c r="F47" s="10"/>
    </row>
    <row r="48" spans="2:6" ht="18.75" customHeight="1" thickTop="1" thickBot="1" x14ac:dyDescent="0.3">
      <c r="B48" s="24"/>
      <c r="C48" s="8" t="s">
        <v>67</v>
      </c>
      <c r="D48" s="9">
        <v>0</v>
      </c>
      <c r="E48" s="9">
        <v>21741</v>
      </c>
      <c r="F48" s="10" t="s">
        <v>4</v>
      </c>
    </row>
    <row r="49" spans="2:6" ht="18.75" customHeight="1" thickTop="1" thickBot="1" x14ac:dyDescent="0.3">
      <c r="B49" s="24"/>
      <c r="C49" s="8" t="s">
        <v>68</v>
      </c>
      <c r="D49" s="9">
        <v>0</v>
      </c>
      <c r="E49" s="9">
        <v>5754</v>
      </c>
      <c r="F49" s="10" t="s">
        <v>4</v>
      </c>
    </row>
    <row r="50" spans="2:6" ht="18.75" customHeight="1" thickTop="1" thickBot="1" x14ac:dyDescent="0.3">
      <c r="B50" s="24"/>
      <c r="C50" s="8" t="s">
        <v>69</v>
      </c>
      <c r="D50" s="9">
        <v>0</v>
      </c>
      <c r="E50" s="9">
        <v>939.5</v>
      </c>
      <c r="F50" s="10" t="s">
        <v>4</v>
      </c>
    </row>
    <row r="51" spans="2:6" ht="18.75" customHeight="1" thickTop="1" thickBot="1" x14ac:dyDescent="0.3">
      <c r="B51" s="24"/>
      <c r="C51" s="8" t="s">
        <v>70</v>
      </c>
      <c r="D51" s="9">
        <v>0</v>
      </c>
      <c r="E51" s="9">
        <v>8938</v>
      </c>
      <c r="F51" s="10" t="s">
        <v>4</v>
      </c>
    </row>
    <row r="52" spans="2:6" ht="5.25" customHeight="1" thickTop="1" thickBot="1" x14ac:dyDescent="0.3">
      <c r="C52" s="12"/>
      <c r="D52" s="13"/>
      <c r="E52" s="13"/>
      <c r="F52" s="14"/>
    </row>
    <row r="53" spans="2:6" ht="20.25" customHeight="1" thickTop="1" thickBot="1" x14ac:dyDescent="0.3">
      <c r="B53" s="25">
        <v>15</v>
      </c>
      <c r="C53" s="26" t="s">
        <v>5</v>
      </c>
      <c r="D53" s="27">
        <v>239000</v>
      </c>
      <c r="E53" s="27">
        <f>E54</f>
        <v>39594</v>
      </c>
      <c r="F53" s="28">
        <f>E53/D53</f>
        <v>0.16566527196652719</v>
      </c>
    </row>
    <row r="54" spans="2:6" ht="20.25" customHeight="1" thickTop="1" thickBot="1" x14ac:dyDescent="0.3">
      <c r="B54" s="24"/>
      <c r="C54" s="8" t="s">
        <v>36</v>
      </c>
      <c r="D54" s="9">
        <v>0</v>
      </c>
      <c r="E54" s="9">
        <v>39594</v>
      </c>
      <c r="F54" s="10" t="s">
        <v>4</v>
      </c>
    </row>
    <row r="55" spans="2:6" ht="3.75" customHeight="1" thickTop="1" thickBot="1" x14ac:dyDescent="0.3">
      <c r="B55" s="24"/>
      <c r="C55" s="8"/>
      <c r="D55" s="9"/>
      <c r="E55" s="9"/>
      <c r="F55" s="10"/>
    </row>
    <row r="56" spans="2:6" ht="19.5" customHeight="1" thickTop="1" thickBot="1" x14ac:dyDescent="0.3">
      <c r="B56" s="40" t="s">
        <v>6</v>
      </c>
      <c r="C56" s="40"/>
      <c r="D56" s="15">
        <v>93617366</v>
      </c>
      <c r="E56" s="15">
        <f>E8+E11+E41+E17+E23+E29+E38</f>
        <v>1878812.9400000002</v>
      </c>
      <c r="F56" s="16">
        <f>E56/D56</f>
        <v>2.0069064322959056E-2</v>
      </c>
    </row>
    <row r="57" spans="2:6" ht="3.75" customHeight="1" thickTop="1" thickBot="1" x14ac:dyDescent="0.3">
      <c r="B57" s="17"/>
      <c r="C57" s="17"/>
      <c r="D57" s="18"/>
      <c r="E57" s="18"/>
      <c r="F57" s="19"/>
    </row>
    <row r="58" spans="2:6" ht="19.5" customHeight="1" thickTop="1" thickBot="1" x14ac:dyDescent="0.3">
      <c r="B58" s="41" t="s">
        <v>7</v>
      </c>
      <c r="C58" s="42"/>
      <c r="D58" s="15">
        <v>8040335</v>
      </c>
      <c r="E58" s="15">
        <f>E37+E43+E53+E14+E39</f>
        <v>6603069.5</v>
      </c>
      <c r="F58" s="16">
        <f>E58/D58</f>
        <v>0.82124308253325262</v>
      </c>
    </row>
    <row r="59" spans="2:6" ht="3" customHeight="1" thickTop="1" thickBot="1" x14ac:dyDescent="0.3">
      <c r="B59" s="17"/>
      <c r="C59" s="17"/>
      <c r="D59" s="18" t="s">
        <v>76</v>
      </c>
      <c r="E59" s="18"/>
      <c r="F59" s="1"/>
    </row>
    <row r="60" spans="2:6" ht="19.5" customHeight="1" thickTop="1" thickBot="1" x14ac:dyDescent="0.3">
      <c r="B60" s="41" t="s">
        <v>8</v>
      </c>
      <c r="C60" s="42"/>
      <c r="D60" s="15">
        <f>D56+D58</f>
        <v>101657701</v>
      </c>
      <c r="E60" s="15">
        <f>E56+E58</f>
        <v>8481882.4399999995</v>
      </c>
      <c r="F60" s="16">
        <f>E60/D60</f>
        <v>8.3435709804218369E-2</v>
      </c>
    </row>
    <row r="61" spans="2:6" ht="32.25" customHeight="1" thickTop="1" thickBot="1" x14ac:dyDescent="0.3">
      <c r="B61"/>
      <c r="D61" s="20"/>
      <c r="E61" s="20"/>
    </row>
    <row r="62" spans="2:6" ht="27.75" customHeight="1" thickTop="1" thickBot="1" x14ac:dyDescent="0.3">
      <c r="B62" s="45" t="s">
        <v>9</v>
      </c>
      <c r="C62" s="46"/>
      <c r="D62" s="46"/>
      <c r="E62" s="46"/>
      <c r="F62" s="46"/>
    </row>
    <row r="63" spans="2:6" ht="24" customHeight="1" thickTop="1" thickBot="1" x14ac:dyDescent="0.3">
      <c r="B63" s="47" t="s">
        <v>0</v>
      </c>
      <c r="C63" s="47"/>
      <c r="D63" s="37" t="s">
        <v>33</v>
      </c>
      <c r="E63" s="48" t="s">
        <v>53</v>
      </c>
      <c r="F63" s="49"/>
    </row>
    <row r="64" spans="2:6" ht="21" customHeight="1" thickTop="1" thickBot="1" x14ac:dyDescent="0.3">
      <c r="B64" s="25">
        <v>1</v>
      </c>
      <c r="C64" s="26" t="s">
        <v>24</v>
      </c>
      <c r="D64" s="30">
        <v>3974474</v>
      </c>
      <c r="E64" s="30">
        <f>E65+E66+E67+E68+E69+E70</f>
        <v>1312909.79</v>
      </c>
      <c r="F64" s="28">
        <f>E64/D64</f>
        <v>0.33033548338723567</v>
      </c>
    </row>
    <row r="65" spans="2:6" ht="21" customHeight="1" thickTop="1" thickBot="1" x14ac:dyDescent="0.3">
      <c r="B65" s="24"/>
      <c r="C65" s="8" t="s">
        <v>30</v>
      </c>
      <c r="D65" s="9">
        <v>0</v>
      </c>
      <c r="E65" s="9">
        <v>302000</v>
      </c>
      <c r="F65" s="10" t="s">
        <v>4</v>
      </c>
    </row>
    <row r="66" spans="2:6" ht="21" customHeight="1" thickTop="1" thickBot="1" x14ac:dyDescent="0.3">
      <c r="B66" s="24"/>
      <c r="C66" s="8" t="s">
        <v>38</v>
      </c>
      <c r="D66" s="9">
        <v>0</v>
      </c>
      <c r="E66" s="9">
        <v>80203</v>
      </c>
      <c r="F66" s="10" t="s">
        <v>4</v>
      </c>
    </row>
    <row r="67" spans="2:6" ht="21" customHeight="1" thickTop="1" thickBot="1" x14ac:dyDescent="0.3">
      <c r="B67" s="24"/>
      <c r="C67" s="8" t="s">
        <v>37</v>
      </c>
      <c r="D67" s="9">
        <v>0</v>
      </c>
      <c r="E67" s="9">
        <v>380324</v>
      </c>
      <c r="F67" s="10" t="s">
        <v>4</v>
      </c>
    </row>
    <row r="68" spans="2:6" ht="21" customHeight="1" thickTop="1" thickBot="1" x14ac:dyDescent="0.3">
      <c r="B68" s="24"/>
      <c r="C68" s="8" t="s">
        <v>41</v>
      </c>
      <c r="D68" s="9">
        <v>0</v>
      </c>
      <c r="E68" s="9">
        <v>225694</v>
      </c>
      <c r="F68" s="10" t="s">
        <v>4</v>
      </c>
    </row>
    <row r="69" spans="2:6" ht="21" customHeight="1" thickTop="1" thickBot="1" x14ac:dyDescent="0.3">
      <c r="B69" s="24"/>
      <c r="C69" s="8" t="s">
        <v>48</v>
      </c>
      <c r="D69" s="9">
        <v>0</v>
      </c>
      <c r="E69" s="9">
        <v>277740.78999999998</v>
      </c>
      <c r="F69" s="10" t="s">
        <v>4</v>
      </c>
    </row>
    <row r="70" spans="2:6" ht="21" customHeight="1" thickTop="1" thickBot="1" x14ac:dyDescent="0.3">
      <c r="B70" s="24"/>
      <c r="C70" s="8" t="s">
        <v>57</v>
      </c>
      <c r="D70" s="9">
        <v>0</v>
      </c>
      <c r="E70" s="9">
        <v>46948</v>
      </c>
      <c r="F70" s="10" t="s">
        <v>4</v>
      </c>
    </row>
    <row r="71" spans="2:6" ht="21" customHeight="1" thickTop="1" thickBot="1" x14ac:dyDescent="0.3">
      <c r="B71" s="25">
        <v>2</v>
      </c>
      <c r="C71" s="26" t="s">
        <v>54</v>
      </c>
      <c r="D71" s="30">
        <v>10550000</v>
      </c>
      <c r="E71" s="30">
        <f>E72</f>
        <v>10550000</v>
      </c>
      <c r="F71" s="28">
        <f>E71/D71</f>
        <v>1</v>
      </c>
    </row>
    <row r="72" spans="2:6" ht="21" customHeight="1" thickTop="1" thickBot="1" x14ac:dyDescent="0.3">
      <c r="B72" s="24"/>
      <c r="C72" s="8" t="s">
        <v>56</v>
      </c>
      <c r="D72" s="9">
        <v>0</v>
      </c>
      <c r="E72" s="9">
        <v>10550000</v>
      </c>
      <c r="F72" s="10" t="s">
        <v>4</v>
      </c>
    </row>
    <row r="73" spans="2:6" ht="17.25" customHeight="1" thickTop="1" thickBot="1" x14ac:dyDescent="0.3">
      <c r="B73" s="25">
        <v>3</v>
      </c>
      <c r="C73" s="26" t="s">
        <v>49</v>
      </c>
      <c r="D73" s="30">
        <v>89790</v>
      </c>
      <c r="E73" s="30">
        <v>0</v>
      </c>
      <c r="F73" s="32">
        <f>E73/D73</f>
        <v>0</v>
      </c>
    </row>
    <row r="74" spans="2:6" ht="19.5" customHeight="1" thickTop="1" thickBot="1" x14ac:dyDescent="0.3">
      <c r="B74" s="25">
        <v>4</v>
      </c>
      <c r="C74" s="26" t="s">
        <v>31</v>
      </c>
      <c r="D74" s="30">
        <v>1098399</v>
      </c>
      <c r="E74" s="30">
        <f>E75+E76+E77</f>
        <v>202750</v>
      </c>
      <c r="F74" s="28">
        <f>E74/D74</f>
        <v>0.18458683957286923</v>
      </c>
    </row>
    <row r="75" spans="2:6" ht="17.25" customHeight="1" thickTop="1" thickBot="1" x14ac:dyDescent="0.3">
      <c r="B75" s="24"/>
      <c r="C75" s="8" t="s">
        <v>71</v>
      </c>
      <c r="D75" s="9">
        <v>0</v>
      </c>
      <c r="E75" s="9">
        <v>148000</v>
      </c>
      <c r="F75" s="10" t="s">
        <v>4</v>
      </c>
    </row>
    <row r="76" spans="2:6" ht="17.25" customHeight="1" thickTop="1" thickBot="1" x14ac:dyDescent="0.3">
      <c r="B76" s="24"/>
      <c r="C76" s="8" t="s">
        <v>72</v>
      </c>
      <c r="D76" s="9">
        <v>0</v>
      </c>
      <c r="E76" s="9">
        <v>46500</v>
      </c>
      <c r="F76" s="10" t="s">
        <v>4</v>
      </c>
    </row>
    <row r="77" spans="2:6" ht="17.25" customHeight="1" thickTop="1" thickBot="1" x14ac:dyDescent="0.3">
      <c r="B77" s="24"/>
      <c r="C77" s="8" t="s">
        <v>75</v>
      </c>
      <c r="D77" s="9">
        <v>0</v>
      </c>
      <c r="E77" s="9">
        <v>8250</v>
      </c>
      <c r="F77" s="10" t="s">
        <v>4</v>
      </c>
    </row>
    <row r="78" spans="2:6" ht="17.25" customHeight="1" thickTop="1" thickBot="1" x14ac:dyDescent="0.3">
      <c r="B78" s="25">
        <v>5</v>
      </c>
      <c r="C78" s="26" t="s">
        <v>10</v>
      </c>
      <c r="D78" s="30">
        <v>684299</v>
      </c>
      <c r="E78" s="30">
        <f>E80+E79</f>
        <v>30600</v>
      </c>
      <c r="F78" s="28">
        <f>E78/D78</f>
        <v>4.4717294632901701E-2</v>
      </c>
    </row>
    <row r="79" spans="2:6" ht="17.25" customHeight="1" thickTop="1" thickBot="1" x14ac:dyDescent="0.3">
      <c r="B79" s="24"/>
      <c r="C79" s="8" t="s">
        <v>73</v>
      </c>
      <c r="D79" s="9">
        <v>0</v>
      </c>
      <c r="E79" s="9">
        <v>15000</v>
      </c>
      <c r="F79" s="10" t="s">
        <v>4</v>
      </c>
    </row>
    <row r="80" spans="2:6" ht="17.25" customHeight="1" thickTop="1" thickBot="1" x14ac:dyDescent="0.3">
      <c r="B80" s="24"/>
      <c r="C80" s="8" t="s">
        <v>74</v>
      </c>
      <c r="D80" s="9">
        <v>0</v>
      </c>
      <c r="E80" s="9">
        <v>15600</v>
      </c>
      <c r="F80" s="10" t="s">
        <v>4</v>
      </c>
    </row>
    <row r="81" spans="2:6" s="1" customFormat="1" ht="20.25" customHeight="1" thickTop="1" thickBot="1" x14ac:dyDescent="0.3">
      <c r="B81" s="40" t="s">
        <v>11</v>
      </c>
      <c r="C81" s="40"/>
      <c r="D81" s="21">
        <v>1000000</v>
      </c>
      <c r="E81" s="21">
        <v>0</v>
      </c>
      <c r="F81" s="16">
        <f>E81/D81</f>
        <v>0</v>
      </c>
    </row>
    <row r="82" spans="2:6" ht="4.5" customHeight="1" thickTop="1" thickBot="1" x14ac:dyDescent="0.35">
      <c r="B82" s="17"/>
      <c r="C82" s="17"/>
      <c r="D82" s="20"/>
      <c r="E82" s="20"/>
      <c r="F82" s="22"/>
    </row>
    <row r="83" spans="2:6" ht="21" customHeight="1" thickTop="1" thickBot="1" x14ac:dyDescent="0.3">
      <c r="B83" s="41" t="s">
        <v>12</v>
      </c>
      <c r="C83" s="42"/>
      <c r="D83" s="21">
        <v>15396962</v>
      </c>
      <c r="E83" s="21">
        <f>E64+E74+E78+E71+E73</f>
        <v>12096259.789999999</v>
      </c>
      <c r="F83" s="16">
        <f>E83/D83</f>
        <v>0.78562639759713626</v>
      </c>
    </row>
    <row r="84" spans="2:6" ht="5.25" customHeight="1" thickTop="1" thickBot="1" x14ac:dyDescent="0.3">
      <c r="B84" s="17"/>
      <c r="C84" s="17"/>
      <c r="D84" s="20"/>
      <c r="E84" s="20"/>
    </row>
    <row r="85" spans="2:6" ht="21" customHeight="1" thickTop="1" thickBot="1" x14ac:dyDescent="0.3">
      <c r="B85" s="41" t="s">
        <v>13</v>
      </c>
      <c r="C85" s="42"/>
      <c r="D85" s="21">
        <f>D81+D83</f>
        <v>16396962</v>
      </c>
      <c r="E85" s="21">
        <f>E81+E83</f>
        <v>12096259.789999999</v>
      </c>
      <c r="F85" s="16">
        <f>E85/D85</f>
        <v>0.73771347338610649</v>
      </c>
    </row>
    <row r="86" spans="2:6" ht="6" customHeight="1" thickTop="1" x14ac:dyDescent="0.3">
      <c r="D86" s="20"/>
      <c r="E86" s="20"/>
      <c r="F86" s="22"/>
    </row>
    <row r="87" spans="2:6" ht="7.5" customHeight="1" thickBot="1" x14ac:dyDescent="0.3">
      <c r="D87" s="20"/>
      <c r="E87" s="20"/>
    </row>
    <row r="88" spans="2:6" ht="22.5" customHeight="1" thickTop="1" thickBot="1" x14ac:dyDescent="0.3">
      <c r="B88" s="43" t="s">
        <v>14</v>
      </c>
      <c r="C88" s="44"/>
      <c r="D88" s="23">
        <f>D85+D60</f>
        <v>118054663</v>
      </c>
      <c r="E88" s="23">
        <f>E85+E60</f>
        <v>20578142.229999997</v>
      </c>
      <c r="F88" s="38">
        <f>E88/D88</f>
        <v>0.17431028734544773</v>
      </c>
    </row>
    <row r="89" spans="2:6" ht="15.75" thickTop="1" x14ac:dyDescent="0.25">
      <c r="B89" s="31" t="s">
        <v>15</v>
      </c>
      <c r="D89" t="s">
        <v>50</v>
      </c>
    </row>
    <row r="90" spans="2:6" ht="9.75" customHeight="1" x14ac:dyDescent="0.25">
      <c r="D90" s="20"/>
    </row>
    <row r="91" spans="2:6" x14ac:dyDescent="0.25">
      <c r="D91" s="20"/>
    </row>
    <row r="92" spans="2:6" ht="12.75" customHeight="1" x14ac:dyDescent="0.25">
      <c r="E92" s="20"/>
    </row>
  </sheetData>
  <mergeCells count="16">
    <mergeCell ref="B2:F2"/>
    <mergeCell ref="B3:F3"/>
    <mergeCell ref="B4:F4"/>
    <mergeCell ref="B6:F6"/>
    <mergeCell ref="B7:C7"/>
    <mergeCell ref="E7:F7"/>
    <mergeCell ref="B81:C81"/>
    <mergeCell ref="B83:C83"/>
    <mergeCell ref="B85:C85"/>
    <mergeCell ref="B88:C88"/>
    <mergeCell ref="B56:C56"/>
    <mergeCell ref="B58:C58"/>
    <mergeCell ref="B60:C60"/>
    <mergeCell ref="B62:F62"/>
    <mergeCell ref="B63:C63"/>
    <mergeCell ref="E63:F63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EXECUÇÃO LOA 2025</vt:lpstr>
      <vt:lpstr>'EXECUÇÃO LOA 2025'!Area_de_impressao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Carvalho Arcanjo da Silva</dc:creator>
  <cp:lastModifiedBy>e9269</cp:lastModifiedBy>
  <cp:lastPrinted>2026-01-26T14:20:11Z</cp:lastPrinted>
  <dcterms:created xsi:type="dcterms:W3CDTF">2022-11-14T16:20:54Z</dcterms:created>
  <dcterms:modified xsi:type="dcterms:W3CDTF">2026-03-18T12:05:21Z</dcterms:modified>
</cp:coreProperties>
</file>