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7730" windowHeight="12600"/>
  </bookViews>
  <sheets>
    <sheet name="OI Consolidado" sheetId="3" r:id="rId1"/>
    <sheet name="OI CODERN RT 30.11" sheetId="4" r:id="rId2"/>
    <sheet name="OI CODERN RP 30.11" sheetId="6" r:id="rId3"/>
    <sheet name="OI APMC RT 30.11" sheetId="7" r:id="rId4"/>
    <sheet name="OI APMC RP 30.11" sheetId="5" r:id="rId5"/>
    <sheet name="OI CODERN RT 30.10" sheetId="1" r:id="rId6"/>
  </sheets>
  <definedNames>
    <definedName name="_xlnm.Print_Area" localSheetId="0">'OI Consolidado'!$B$3:$F$72</definedName>
  </definedNames>
  <calcPr calcId="145621"/>
</workbook>
</file>

<file path=xl/calcChain.xml><?xml version="1.0" encoding="utf-8"?>
<calcChain xmlns="http://schemas.openxmlformats.org/spreadsheetml/2006/main">
  <c r="D67" i="3" l="1"/>
  <c r="E42" i="3"/>
  <c r="E15" i="3"/>
  <c r="F15" i="3" s="1"/>
  <c r="E18" i="3"/>
  <c r="F18" i="3" s="1"/>
  <c r="E26" i="3"/>
  <c r="E24" i="3" s="1"/>
  <c r="F24" i="3" s="1"/>
  <c r="D47" i="3" l="1"/>
  <c r="D45" i="3"/>
  <c r="D49" i="3" l="1"/>
  <c r="E26" i="4"/>
  <c r="F37" i="4" l="1"/>
  <c r="E37" i="4"/>
  <c r="F14" i="4" l="1"/>
  <c r="F5" i="4"/>
  <c r="E67" i="3"/>
  <c r="F67" i="3" s="1"/>
  <c r="E65" i="3"/>
  <c r="D65" i="3"/>
  <c r="D69" i="3" s="1"/>
  <c r="D72" i="3" s="1"/>
  <c r="F63" i="3"/>
  <c r="F61" i="3"/>
  <c r="F59" i="3"/>
  <c r="F57" i="3"/>
  <c r="F55" i="3"/>
  <c r="F53" i="3"/>
  <c r="F42" i="3"/>
  <c r="E38" i="3"/>
  <c r="E47" i="3" s="1"/>
  <c r="F36" i="3"/>
  <c r="F30" i="3"/>
  <c r="E8" i="3"/>
  <c r="E45" i="3" s="1"/>
  <c r="E49" i="3" l="1"/>
  <c r="F49" i="3" s="1"/>
  <c r="F26" i="4"/>
  <c r="F28" i="4" s="1"/>
  <c r="F8" i="3"/>
  <c r="E69" i="3"/>
  <c r="E72" i="3" s="1"/>
  <c r="F38" i="3"/>
  <c r="F47" i="3"/>
  <c r="F65" i="3"/>
  <c r="I31" i="1"/>
  <c r="F4" i="1"/>
  <c r="F69" i="3" l="1"/>
  <c r="F45" i="3"/>
  <c r="F13" i="1"/>
  <c r="F26" i="1" s="1"/>
  <c r="I32" i="1" s="1"/>
  <c r="F72" i="3" l="1"/>
  <c r="F18" i="1"/>
</calcChain>
</file>

<file path=xl/sharedStrings.xml><?xml version="1.0" encoding="utf-8"?>
<sst xmlns="http://schemas.openxmlformats.org/spreadsheetml/2006/main" count="154" uniqueCount="84">
  <si>
    <t>PROJETO</t>
  </si>
  <si>
    <t>26 784 3005 20HL 0001 - Estudos e Projetos para Infraestrutura Portuária</t>
  </si>
  <si>
    <t>26 784 3005 20HM 0001 - Estudos para o Desenvolvimento do Setor Portuário</t>
  </si>
  <si>
    <t>26 784 3005 12LN 0024 - Construção do Berço 4, no Porto de Natal (RN)</t>
  </si>
  <si>
    <t>26 784 3005 12LP 0024 - Implantação de Terminal Marítimo de Passageiros, no Porto de Natal (RN)</t>
  </si>
  <si>
    <t>26 784 3005  14RC 0024 - Implantação do Programa de Conformidade do Gerenciamento de Resíduos Sólidos e Efluentes Líquidos nos Portos Marítimos</t>
  </si>
  <si>
    <t xml:space="preserve">REALIZADO </t>
  </si>
  <si>
    <t>PREVISTO (LOA 2023)</t>
  </si>
  <si>
    <t>26.784.3005.15YG.1262 - Adequação de Área do Teminal Marítimo de Passageiros-TMP, para a Instalação da Nova Sede Administrativa do CODERN, no Porto de Natal</t>
  </si>
  <si>
    <t>CONTROLE ORÇAMENTÁRIO - RECURSOS DO TESOURO 2023</t>
  </si>
  <si>
    <t>1.5   Outros</t>
  </si>
  <si>
    <t xml:space="preserve">26 784 3005 145U 0024 - Adequação de Instalações Gerais e de Suprimentos, no Terminal Salineiro de Areia Branca (RN) </t>
  </si>
  <si>
    <t>1.2  Recuperação das instalações civis em concreto armado e pré-moldado no  TERSAB: - Contrato 051/2021</t>
  </si>
  <si>
    <t>1.4   Fornecimento e Implantação de Usina de Dessalinização de água do mar - Contrato 059/2020</t>
  </si>
  <si>
    <t>1.1   Recuperação do cais de barcaças e dos dolfins n°  02, 03 e 04 - Contrato 043/2021</t>
  </si>
  <si>
    <t>1.3   Recuperação de estruturas metálicas para a ponte do transportador n° 05 e da torre de transferência (Drive House) - Contrato 038/2021</t>
  </si>
  <si>
    <t>3.1   Serviços de Engenharia com benfeitoria na infraestrutura do prédio do TMP</t>
  </si>
  <si>
    <t>3.2  Prestação de serviço comum de engenharia para realizar  manutenção preventiva e corretiva nas instalações do TMP</t>
  </si>
  <si>
    <t>3.2   Outros</t>
  </si>
  <si>
    <t>AJUSTES  DE EXERCÍCIOS ANTERIORES</t>
  </si>
  <si>
    <t>SUBTOTAL</t>
  </si>
  <si>
    <t>TOTAL EXECUTADO ATÉ 30/11/2023</t>
  </si>
  <si>
    <t>_</t>
  </si>
  <si>
    <t>Os valores das ações da 12LP e 20HM incluem as atualizações dos créditos suplementares nos montantes de R$ 49.576,00 e R$ 415.904 respectivamente.</t>
  </si>
  <si>
    <t xml:space="preserve">   PROJETO - TERSAB/PORNAT</t>
  </si>
  <si>
    <t>COMPANHIA DOCAS DO RIO GRANDE DO NORTE - CODERN</t>
  </si>
  <si>
    <t>CONTROLE ORÇAMENTÁRIO - RECURSOS DO TESOURO E RECURSOS PRÓPRIOS</t>
  </si>
  <si>
    <t>LEI ORÇAMENTÁRIA ANUAL 2023 - LEI N° 14.535, DE 17 DE JANEIRO DE 2023</t>
  </si>
  <si>
    <t>CODERN / PORTO DE NATAL / TERMINAL SALINEIRO DE AREIA BRANCA</t>
  </si>
  <si>
    <t>REALIZADO (ATÉ 30/11/2023)</t>
  </si>
  <si>
    <t>1.1   Recuperação do Cais de Barcaças e dos Dolfins n°  02, 03 e 04 - Contrato 043/2021</t>
  </si>
  <si>
    <t>1.3   Recuperação de estruturas metálicas para a Ponte do Transportador n° 05 e da Torre de Transferência (Drive House) - Contrato 38/2021</t>
  </si>
  <si>
    <t>-</t>
  </si>
  <si>
    <t>3.1   Adequação da Subestação elétrica do TMP para atender o projeto de adequação para a implantação da nova Sede.</t>
  </si>
  <si>
    <t>3.2   Serviços de Engenharia com benfeitoria na infraestrutura do prédio do TMP.</t>
  </si>
  <si>
    <t>3.3  Outros</t>
  </si>
  <si>
    <t xml:space="preserve"> 14RC  - Implantação do programa de Gerenciamento de Resíduos Sólidos</t>
  </si>
  <si>
    <t xml:space="preserve">14KL - Implantação de Sistema de Apoio ao Gerenciamento da Infraestrutura Portuária </t>
  </si>
  <si>
    <t>145H - Adequação de Instalações Gerais e de Suprimentos do Porto de Natal (RN)</t>
  </si>
  <si>
    <t>26 122 0035 4102 0024 - Manutenção e Adequação de Bens Móveis, Veículos, Máquinas e Equipamentos</t>
  </si>
  <si>
    <t>10.1   Ares-condicionados</t>
  </si>
  <si>
    <t>10.2  Móveis</t>
  </si>
  <si>
    <t>26 126 0035 4103 0024 - Manutenção e Adequação de Ativos de Informações e Teleprocessamento</t>
  </si>
  <si>
    <t xml:space="preserve">         TOTAL DE RECURSOS DO TESOURO - CODERN / PORTO DE NATAL / TERMINAL SALINEIRO DE AREIA BRANCA</t>
  </si>
  <si>
    <t xml:space="preserve">         TOTAL DE RECURSOS PRÓPRIOS - CODERN / PORTO DE NATAL / TERMINAL SALINEIRO DE AREIA BRANCA</t>
  </si>
  <si>
    <t xml:space="preserve">         TOTAL DE RECURSOS - CODERN / PORTO DE NATAL / TERMINAL SALINEIRO DE AREIA BRANCA</t>
  </si>
  <si>
    <t>CODERN / PORTO DE MACEIÓ</t>
  </si>
  <si>
    <t>26 784 3005 14NO 0027 - Adequação de Instalações Gerais e de Suprimento no Porto de Maceió (AL)</t>
  </si>
  <si>
    <t>15V4 - Substituição de Defensas do Porto de Maceió (AL)</t>
  </si>
  <si>
    <t>15V5 - Recuperação do Terminal de Granéis Líquidos - TGL no Porto de Maceió (AL)</t>
  </si>
  <si>
    <t>15V6 - Pavimentação e Implementação de Melhorias na Malha Viária no Porto de Maceió (AL)</t>
  </si>
  <si>
    <t>26 122 0035 4102 0027 - Manutenção e Adequação de Bens Móveis, Veículos, Máquinas e Equipamentos</t>
  </si>
  <si>
    <t>26 126 0035 4103 0027 - Manutenção e Adequação de Ativos de Informações e Teleprocessamento</t>
  </si>
  <si>
    <t xml:space="preserve">         TOTAL DE RECURSOS DO TESOURO - CODERN / PORTO DE MACEIÓ</t>
  </si>
  <si>
    <t xml:space="preserve">         TOTAL DE RECURSOS PRÓPRIOS - CODERN / PORTO DE MACEIÓ</t>
  </si>
  <si>
    <t xml:space="preserve">         TOTAL DE RECURSOS - CODERN / PORTO DE MACEIÓ</t>
  </si>
  <si>
    <t xml:space="preserve">       TOTAL CONSOLIDADO</t>
  </si>
  <si>
    <t>FONTE: GEPLAN - GERÊNCIA DE PLANEJAMENTO E ORÇAMENTO</t>
  </si>
  <si>
    <t xml:space="preserve">   AÇÃO - AUTORIDADE PORTUÁRIA DO RIO GRANDE DO NORTE - CODERN</t>
  </si>
  <si>
    <t xml:space="preserve">   AÇÃO - AUTORIDADE PORTUÁRIA DE MACEIÓ - APMC</t>
  </si>
  <si>
    <t>Manutenção e Adeq. De Bens Móveis, Veículos, Máq.</t>
  </si>
  <si>
    <t>obs: Posição até 30/04/2023 com base no último balancete em processo de fechamento.</t>
  </si>
  <si>
    <t>CONTROLE ORÇAMENTÁRIO - RECURSOS PRÓPRIOS 2023</t>
  </si>
  <si>
    <t>14KL - Implantação do Sistema de Apoio ao Gerenciamento da Infraestrutura Portuária</t>
  </si>
  <si>
    <t>1.1   Implantação de Sistema de Apoio ao Gerenciamento da Infraestrutura Portuária</t>
  </si>
  <si>
    <t xml:space="preserve">1.2 </t>
  </si>
  <si>
    <t>14N0 - Adequação de Instalações Gerais e de Suprimentos no Porto de Maceió</t>
  </si>
  <si>
    <t>15V4 - Substituição de Defensas do Porto de Maceió</t>
  </si>
  <si>
    <t xml:space="preserve">3.1   </t>
  </si>
  <si>
    <t>15V5 - Recuperação do Terminal de Granéis Líquidos - TGL no Porto de Maceió</t>
  </si>
  <si>
    <t>15V6 - Pavimentação e Implementação de Melhorias na Malha Viária no Porto de Maceió</t>
  </si>
  <si>
    <t>obs: Não houve realização de Investimento com Recurso do Tesouro até 30/11/2023. Tais ações estão para ser realizadas em 2024.</t>
  </si>
  <si>
    <t xml:space="preserve"> Manutenção e Adequação de Ativos de Informações e Teleprocessamento</t>
  </si>
  <si>
    <t>CODERN - AUTORIDADE PORTUÁRIA DO RIO GRANDE DO NORTE</t>
  </si>
  <si>
    <t>TOTAL EXECUTADO ATÉ 30/04/2023</t>
  </si>
  <si>
    <t xml:space="preserve">     AÇÃO ORÇAMENTÁRIA</t>
  </si>
  <si>
    <t>O resultado refere-se até 30/04/2023 com base no último balancete.</t>
  </si>
  <si>
    <t>APMC - AUTORIDADE PORTUÁRIA DE MACEIÓ</t>
  </si>
  <si>
    <t>Manutenção e Adequação De Bens Móveis, Veículos, Máquinas e equipamentos</t>
  </si>
  <si>
    <t>3.4  Ajuste de Exercícios Anteriores</t>
  </si>
  <si>
    <t>4.1   Batimetria do Porto de Natal</t>
  </si>
  <si>
    <t>4.2   Ajuste de exercícios anteriores</t>
  </si>
  <si>
    <t>2.1   Construção do Muro do Maruim</t>
  </si>
  <si>
    <t>11.1   Impressora Laser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</si>
</sst>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.5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1D47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499984740745262"/>
        <bgColor indexed="64"/>
      </patternFill>
    </fill>
  </fills>
  <borders count="21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theme="0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auto="1"/>
      </bottom>
      <diagonal/>
    </border>
    <border>
      <left style="thick">
        <color theme="0"/>
      </left>
      <right/>
      <top style="medium">
        <color auto="1"/>
      </top>
      <bottom style="thick">
        <color theme="0"/>
      </bottom>
      <diagonal/>
    </border>
    <border>
      <left/>
      <right style="thick">
        <color theme="0"/>
      </right>
      <top style="medium">
        <color auto="1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21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" fillId="3" borderId="2" xfId="0" applyFont="1" applyFill="1" applyBorder="1" applyAlignment="1">
      <alignment vertical="center"/>
    </xf>
    <xf numFmtId="0" fontId="0" fillId="3" borderId="8" xfId="0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0" fillId="0" borderId="1" xfId="0" applyNumberFormat="1" applyBorder="1"/>
    <xf numFmtId="0" fontId="1" fillId="3" borderId="8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4" fontId="1" fillId="5" borderId="1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4" fontId="0" fillId="0" borderId="0" xfId="0" applyNumberFormat="1"/>
    <xf numFmtId="4" fontId="4" fillId="6" borderId="1" xfId="0" applyNumberFormat="1" applyFont="1" applyFill="1" applyBorder="1" applyAlignment="1">
      <alignment horizontal="center" vertical="center"/>
    </xf>
    <xf numFmtId="0" fontId="0" fillId="0" borderId="12" xfId="0" applyBorder="1"/>
    <xf numFmtId="4" fontId="4" fillId="6" borderId="5" xfId="0" applyNumberFormat="1" applyFont="1" applyFill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vertical="center"/>
    </xf>
    <xf numFmtId="4" fontId="4" fillId="6" borderId="17" xfId="0" applyNumberFormat="1" applyFont="1" applyFill="1" applyBorder="1" applyAlignment="1">
      <alignment horizontal="center" vertical="center"/>
    </xf>
    <xf numFmtId="4" fontId="4" fillId="6" borderId="16" xfId="0" applyNumberFormat="1" applyFon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0" borderId="0" xfId="0" applyNumberFormat="1"/>
    <xf numFmtId="0" fontId="5" fillId="5" borderId="1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44" fontId="9" fillId="2" borderId="1" xfId="0" applyNumberFormat="1" applyFont="1" applyFill="1" applyBorder="1" applyAlignment="1">
      <alignment horizontal="right" vertical="center"/>
    </xf>
    <xf numFmtId="9" fontId="9" fillId="2" borderId="1" xfId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44" fontId="10" fillId="2" borderId="1" xfId="0" applyNumberFormat="1" applyFont="1" applyFill="1" applyBorder="1" applyAlignment="1">
      <alignment horizontal="right" vertical="center"/>
    </xf>
    <xf numFmtId="44" fontId="0" fillId="2" borderId="1" xfId="0" applyNumberFormat="1" applyFont="1" applyFill="1" applyBorder="1" applyAlignment="1">
      <alignment horizontal="right" vertical="center"/>
    </xf>
    <xf numFmtId="4" fontId="0" fillId="2" borderId="1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44" fontId="0" fillId="0" borderId="1" xfId="0" applyNumberFormat="1" applyBorder="1" applyAlignment="1">
      <alignment horizontal="right" vertical="center"/>
    </xf>
    <xf numFmtId="9" fontId="0" fillId="0" borderId="0" xfId="1" applyFont="1" applyAlignment="1">
      <alignment vertical="center"/>
    </xf>
    <xf numFmtId="0" fontId="0" fillId="2" borderId="2" xfId="0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horizontal="right" vertical="center"/>
    </xf>
    <xf numFmtId="44" fontId="0" fillId="0" borderId="7" xfId="0" applyNumberFormat="1" applyBorder="1" applyAlignment="1">
      <alignment horizontal="right"/>
    </xf>
    <xf numFmtId="4" fontId="0" fillId="0" borderId="7" xfId="0" applyNumberFormat="1" applyBorder="1"/>
    <xf numFmtId="0" fontId="0" fillId="0" borderId="9" xfId="0" applyBorder="1" applyAlignment="1">
      <alignment vertical="center"/>
    </xf>
    <xf numFmtId="0" fontId="0" fillId="0" borderId="2" xfId="0" applyBorder="1"/>
    <xf numFmtId="0" fontId="0" fillId="2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vertical="center"/>
    </xf>
    <xf numFmtId="44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center" vertical="center"/>
    </xf>
    <xf numFmtId="44" fontId="11" fillId="9" borderId="1" xfId="0" applyNumberFormat="1" applyFont="1" applyFill="1" applyBorder="1" applyAlignment="1">
      <alignment horizontal="right" vertical="center"/>
    </xf>
    <xf numFmtId="9" fontId="1" fillId="9" borderId="1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4" fontId="0" fillId="0" borderId="0" xfId="0" applyNumberFormat="1" applyAlignment="1">
      <alignment horizontal="right" vertical="center"/>
    </xf>
    <xf numFmtId="0" fontId="12" fillId="0" borderId="0" xfId="0" applyFont="1" applyAlignment="1">
      <alignment vertical="center"/>
    </xf>
    <xf numFmtId="0" fontId="0" fillId="0" borderId="0" xfId="0" applyFill="1"/>
    <xf numFmtId="44" fontId="9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44" fontId="1" fillId="3" borderId="0" xfId="0" applyNumberFormat="1" applyFont="1" applyFill="1" applyBorder="1" applyAlignment="1">
      <alignment horizontal="center" vertical="center"/>
    </xf>
    <xf numFmtId="9" fontId="1" fillId="3" borderId="0" xfId="1" applyFont="1" applyFill="1" applyBorder="1" applyAlignment="1">
      <alignment horizontal="center" vertical="center"/>
    </xf>
    <xf numFmtId="44" fontId="0" fillId="0" borderId="0" xfId="0" applyNumberFormat="1"/>
    <xf numFmtId="44" fontId="11" fillId="9" borderId="1" xfId="0" applyNumberFormat="1" applyFont="1" applyFill="1" applyBorder="1" applyAlignment="1">
      <alignment horizontal="center" vertical="center"/>
    </xf>
    <xf numFmtId="0" fontId="12" fillId="0" borderId="0" xfId="0" applyFont="1" applyAlignment="1"/>
    <xf numFmtId="44" fontId="3" fillId="8" borderId="1" xfId="0" applyNumberFormat="1" applyFont="1" applyFill="1" applyBorder="1" applyAlignment="1">
      <alignment horizontal="center" vertical="center"/>
    </xf>
    <xf numFmtId="9" fontId="3" fillId="8" borderId="1" xfId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1" fillId="5" borderId="2" xfId="0" applyFont="1" applyFill="1" applyBorder="1" applyAlignment="1">
      <alignment vertical="center" wrapText="1"/>
    </xf>
    <xf numFmtId="0" fontId="5" fillId="5" borderId="18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4" fontId="0" fillId="2" borderId="1" xfId="0" applyNumberForma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44" fontId="9" fillId="0" borderId="1" xfId="0" applyNumberFormat="1" applyFont="1" applyFill="1" applyBorder="1" applyAlignment="1">
      <alignment horizontal="right" vertical="center"/>
    </xf>
    <xf numFmtId="9" fontId="9" fillId="0" borderId="1" xfId="1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left" vertical="center"/>
    </xf>
    <xf numFmtId="0" fontId="11" fillId="9" borderId="6" xfId="0" applyFont="1" applyFill="1" applyBorder="1" applyAlignment="1">
      <alignment horizontal="left" vertical="center"/>
    </xf>
    <xf numFmtId="0" fontId="11" fillId="9" borderId="2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0" fontId="3" fillId="8" borderId="2" xfId="0" applyFont="1" applyFill="1" applyBorder="1" applyAlignment="1">
      <alignment horizontal="left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4" fontId="4" fillId="6" borderId="6" xfId="0" applyNumberFormat="1" applyFont="1" applyFill="1" applyBorder="1" applyAlignment="1">
      <alignment horizontal="left" vertical="center"/>
    </xf>
    <xf numFmtId="4" fontId="4" fillId="6" borderId="2" xfId="0" applyNumberFormat="1" applyFont="1" applyFill="1" applyBorder="1" applyAlignment="1">
      <alignment horizontal="left" vertical="center"/>
    </xf>
    <xf numFmtId="0" fontId="5" fillId="5" borderId="18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1D477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6"/>
  <sheetViews>
    <sheetView showGridLines="0" tabSelected="1" topLeftCell="A34" workbookViewId="0">
      <selection activeCell="I57" sqref="I57"/>
    </sheetView>
  </sheetViews>
  <sheetFormatPr defaultRowHeight="15" x14ac:dyDescent="0.25"/>
  <cols>
    <col min="1" max="1" width="2.140625" customWidth="1"/>
    <col min="2" max="2" width="4.85546875" style="2" customWidth="1"/>
    <col min="3" max="3" width="149.85546875" customWidth="1"/>
    <col min="4" max="4" width="23.42578125" bestFit="1" customWidth="1"/>
    <col min="5" max="5" width="22" bestFit="1" customWidth="1"/>
    <col min="6" max="6" width="16.140625" customWidth="1"/>
  </cols>
  <sheetData>
    <row r="1" spans="2:8" ht="15.75" thickBot="1" x14ac:dyDescent="0.3"/>
    <row r="2" spans="2:8" ht="28.5" customHeight="1" thickTop="1" thickBot="1" x14ac:dyDescent="0.3">
      <c r="B2" s="94" t="s">
        <v>25</v>
      </c>
      <c r="C2" s="95"/>
      <c r="D2" s="95"/>
      <c r="E2" s="95"/>
      <c r="F2" s="95"/>
    </row>
    <row r="3" spans="2:8" ht="25.5" customHeight="1" thickTop="1" thickBot="1" x14ac:dyDescent="0.3">
      <c r="B3" s="96" t="s">
        <v>26</v>
      </c>
      <c r="C3" s="97"/>
      <c r="D3" s="97"/>
      <c r="E3" s="97"/>
      <c r="F3" s="97"/>
    </row>
    <row r="4" spans="2:8" ht="25.5" customHeight="1" thickTop="1" thickBot="1" x14ac:dyDescent="0.3">
      <c r="B4" s="98" t="s">
        <v>27</v>
      </c>
      <c r="C4" s="99"/>
      <c r="D4" s="99"/>
      <c r="E4" s="99"/>
      <c r="F4" s="99"/>
    </row>
    <row r="5" spans="2:8" ht="5.25" customHeight="1" thickTop="1" thickBot="1" x14ac:dyDescent="0.3">
      <c r="B5" s="42"/>
      <c r="C5" s="43"/>
      <c r="D5" s="43"/>
      <c r="E5" s="43"/>
      <c r="F5" s="43"/>
    </row>
    <row r="6" spans="2:8" ht="30.75" customHeight="1" thickTop="1" thickBot="1" x14ac:dyDescent="0.3">
      <c r="B6" s="94" t="s">
        <v>28</v>
      </c>
      <c r="C6" s="95"/>
      <c r="D6" s="95"/>
      <c r="E6" s="95"/>
      <c r="F6" s="95"/>
    </row>
    <row r="7" spans="2:8" s="2" customFormat="1" ht="24" customHeight="1" thickTop="1" thickBot="1" x14ac:dyDescent="0.3">
      <c r="B7" s="100" t="s">
        <v>0</v>
      </c>
      <c r="C7" s="100"/>
      <c r="D7" s="44" t="s">
        <v>7</v>
      </c>
      <c r="E7" s="101" t="s">
        <v>29</v>
      </c>
      <c r="F7" s="102"/>
    </row>
    <row r="8" spans="2:8" s="2" customFormat="1" ht="21" customHeight="1" thickTop="1" thickBot="1" x14ac:dyDescent="0.3">
      <c r="B8" s="45">
        <v>1</v>
      </c>
      <c r="C8" s="46" t="s">
        <v>11</v>
      </c>
      <c r="D8" s="47">
        <v>20000000</v>
      </c>
      <c r="E8" s="47">
        <f>SUM(E9:E13)</f>
        <v>7196950</v>
      </c>
      <c r="F8" s="48">
        <f>E8/D8</f>
        <v>0.35984749999999999</v>
      </c>
    </row>
    <row r="9" spans="2:8" s="2" customFormat="1" ht="21" customHeight="1" thickTop="1" thickBot="1" x14ac:dyDescent="0.3">
      <c r="B9" s="49"/>
      <c r="C9" s="50" t="s">
        <v>30</v>
      </c>
      <c r="D9" s="51">
        <v>0</v>
      </c>
      <c r="E9" s="51">
        <v>3134502.84</v>
      </c>
      <c r="F9" s="53" t="s">
        <v>32</v>
      </c>
    </row>
    <row r="10" spans="2:8" s="2" customFormat="1" ht="21" customHeight="1" thickTop="1" thickBot="1" x14ac:dyDescent="0.3">
      <c r="B10" s="49"/>
      <c r="C10" s="50" t="s">
        <v>12</v>
      </c>
      <c r="D10" s="52">
        <v>0</v>
      </c>
      <c r="E10" s="52">
        <v>2947258.66</v>
      </c>
      <c r="F10" s="53" t="s">
        <v>32</v>
      </c>
    </row>
    <row r="11" spans="2:8" s="2" customFormat="1" ht="16.5" thickTop="1" thickBot="1" x14ac:dyDescent="0.3">
      <c r="B11" s="7"/>
      <c r="C11" s="50" t="s">
        <v>31</v>
      </c>
      <c r="D11" s="52">
        <v>0</v>
      </c>
      <c r="E11" s="51">
        <v>926144.45</v>
      </c>
      <c r="F11" s="53" t="s">
        <v>32</v>
      </c>
      <c r="G11" s="27"/>
    </row>
    <row r="12" spans="2:8" s="2" customFormat="1" ht="16.5" thickTop="1" thickBot="1" x14ac:dyDescent="0.3">
      <c r="B12" s="4"/>
      <c r="C12" s="50" t="s">
        <v>13</v>
      </c>
      <c r="D12" s="52">
        <v>0</v>
      </c>
      <c r="E12" s="52">
        <v>154698</v>
      </c>
      <c r="F12" s="53" t="s">
        <v>32</v>
      </c>
    </row>
    <row r="13" spans="2:8" s="2" customFormat="1" ht="16.5" thickTop="1" thickBot="1" x14ac:dyDescent="0.3">
      <c r="B13" s="4"/>
      <c r="C13" s="50" t="s">
        <v>10</v>
      </c>
      <c r="D13" s="52">
        <v>0</v>
      </c>
      <c r="E13" s="52">
        <v>34346.050000000003</v>
      </c>
      <c r="F13" s="53" t="s">
        <v>32</v>
      </c>
    </row>
    <row r="14" spans="2:8" s="2" customFormat="1" ht="6.75" customHeight="1" thickTop="1" thickBot="1" x14ac:dyDescent="0.3">
      <c r="B14" s="54"/>
      <c r="C14" s="5"/>
      <c r="D14" s="55"/>
      <c r="E14" s="55"/>
      <c r="F14" s="18"/>
      <c r="H14" s="56"/>
    </row>
    <row r="15" spans="2:8" s="2" customFormat="1" ht="21" customHeight="1" thickTop="1" thickBot="1" x14ac:dyDescent="0.3">
      <c r="B15" s="45">
        <v>2</v>
      </c>
      <c r="C15" s="46" t="s">
        <v>3</v>
      </c>
      <c r="D15" s="47">
        <v>8758334</v>
      </c>
      <c r="E15" s="47">
        <f>E16</f>
        <v>277324.56</v>
      </c>
      <c r="F15" s="48">
        <f>E15/D15</f>
        <v>3.1664076752496537E-2</v>
      </c>
    </row>
    <row r="16" spans="2:8" s="2" customFormat="1" ht="17.25" customHeight="1" thickTop="1" thickBot="1" x14ac:dyDescent="0.3">
      <c r="B16" s="9"/>
      <c r="C16" s="88" t="s">
        <v>82</v>
      </c>
      <c r="D16" s="52">
        <v>0</v>
      </c>
      <c r="E16" s="52">
        <v>277324.56</v>
      </c>
      <c r="F16" s="53" t="s">
        <v>32</v>
      </c>
    </row>
    <row r="17" spans="2:8" s="64" customFormat="1" ht="6.75" customHeight="1" thickTop="1" thickBot="1" x14ac:dyDescent="0.3">
      <c r="B17" s="90"/>
      <c r="C17" s="91"/>
      <c r="D17" s="92"/>
      <c r="E17" s="92"/>
      <c r="F17" s="93"/>
    </row>
    <row r="18" spans="2:8" s="2" customFormat="1" ht="21" customHeight="1" thickTop="1" thickBot="1" x14ac:dyDescent="0.3">
      <c r="B18" s="45">
        <v>3</v>
      </c>
      <c r="C18" s="46" t="s">
        <v>4</v>
      </c>
      <c r="D18" s="47">
        <v>579576</v>
      </c>
      <c r="E18" s="47">
        <f>SUM(E19:E22)</f>
        <v>103915.15</v>
      </c>
      <c r="F18" s="48">
        <f>E18/D18</f>
        <v>0.1792951226413792</v>
      </c>
    </row>
    <row r="19" spans="2:8" s="2" customFormat="1" ht="16.5" customHeight="1" thickTop="1" thickBot="1" x14ac:dyDescent="0.3">
      <c r="B19" s="9"/>
      <c r="C19" s="57" t="s">
        <v>33</v>
      </c>
      <c r="D19" s="52">
        <v>0</v>
      </c>
      <c r="E19" s="52">
        <v>22996.48</v>
      </c>
      <c r="F19" s="53" t="s">
        <v>32</v>
      </c>
    </row>
    <row r="20" spans="2:8" s="2" customFormat="1" ht="16.5" customHeight="1" thickTop="1" thickBot="1" x14ac:dyDescent="0.3">
      <c r="B20" s="9"/>
      <c r="C20" s="57" t="s">
        <v>34</v>
      </c>
      <c r="D20" s="52">
        <v>0</v>
      </c>
      <c r="E20" s="52">
        <v>17466.86</v>
      </c>
      <c r="F20" s="53" t="s">
        <v>32</v>
      </c>
    </row>
    <row r="21" spans="2:8" s="2" customFormat="1" ht="16.5" customHeight="1" thickTop="1" thickBot="1" x14ac:dyDescent="0.3">
      <c r="B21" s="9"/>
      <c r="C21" s="57" t="s">
        <v>35</v>
      </c>
      <c r="D21" s="52">
        <v>0</v>
      </c>
      <c r="E21" s="52">
        <v>9480</v>
      </c>
      <c r="F21" s="53" t="s">
        <v>32</v>
      </c>
    </row>
    <row r="22" spans="2:8" s="2" customFormat="1" ht="16.5" customHeight="1" thickTop="1" thickBot="1" x14ac:dyDescent="0.3">
      <c r="B22" s="9"/>
      <c r="C22" s="88" t="s">
        <v>79</v>
      </c>
      <c r="D22" s="52">
        <v>0</v>
      </c>
      <c r="E22" s="52">
        <v>53971.81</v>
      </c>
      <c r="F22" s="89" t="s">
        <v>32</v>
      </c>
    </row>
    <row r="23" spans="2:8" s="2" customFormat="1" ht="6.75" customHeight="1" thickTop="1" thickBot="1" x14ac:dyDescent="0.3">
      <c r="B23" s="54"/>
      <c r="C23" s="5"/>
      <c r="D23" s="55"/>
      <c r="E23" s="55"/>
      <c r="F23" s="18"/>
      <c r="H23" s="56"/>
    </row>
    <row r="24" spans="2:8" s="2" customFormat="1" ht="21" customHeight="1" thickTop="1" thickBot="1" x14ac:dyDescent="0.3">
      <c r="B24" s="45">
        <v>4</v>
      </c>
      <c r="C24" s="46" t="s">
        <v>2</v>
      </c>
      <c r="D24" s="47">
        <v>865904</v>
      </c>
      <c r="E24" s="47">
        <f>E25+E26</f>
        <v>514586.11</v>
      </c>
      <c r="F24" s="48">
        <f>E24/D24</f>
        <v>0.59427616687300211</v>
      </c>
    </row>
    <row r="25" spans="2:8" s="2" customFormat="1" ht="17.25" customHeight="1" thickTop="1" thickBot="1" x14ac:dyDescent="0.3">
      <c r="B25" s="9"/>
      <c r="C25" s="88" t="s">
        <v>80</v>
      </c>
      <c r="D25" s="52">
        <v>0</v>
      </c>
      <c r="E25" s="52">
        <v>59676</v>
      </c>
      <c r="F25" s="48" t="s">
        <v>32</v>
      </c>
    </row>
    <row r="26" spans="2:8" s="2" customFormat="1" ht="17.25" customHeight="1" thickTop="1" thickBot="1" x14ac:dyDescent="0.3">
      <c r="B26" s="9"/>
      <c r="C26" s="88" t="s">
        <v>81</v>
      </c>
      <c r="D26" s="52">
        <v>0</v>
      </c>
      <c r="E26" s="52">
        <f>'OI CODERN RT 30.11'!F27</f>
        <v>454910.11</v>
      </c>
      <c r="F26" s="48" t="s">
        <v>32</v>
      </c>
    </row>
    <row r="27" spans="2:8" s="14" customFormat="1" ht="6.75" customHeight="1" thickTop="1" thickBot="1" x14ac:dyDescent="0.3">
      <c r="B27" s="13"/>
      <c r="C27" s="15"/>
      <c r="D27" s="58"/>
      <c r="E27" s="58"/>
      <c r="F27" s="19"/>
    </row>
    <row r="28" spans="2:8" s="14" customFormat="1" ht="21" customHeight="1" thickTop="1" thickBot="1" x14ac:dyDescent="0.3">
      <c r="B28" s="45">
        <v>5</v>
      </c>
      <c r="C28" s="46" t="s">
        <v>36</v>
      </c>
      <c r="D28" s="47">
        <v>476000</v>
      </c>
      <c r="E28" s="47">
        <v>0</v>
      </c>
      <c r="F28" s="48">
        <v>0</v>
      </c>
    </row>
    <row r="29" spans="2:8" s="2" customFormat="1" ht="7.5" customHeight="1" thickTop="1" thickBot="1" x14ac:dyDescent="0.3">
      <c r="B29" s="9"/>
      <c r="C29" s="5"/>
      <c r="D29" s="55"/>
      <c r="E29" s="55"/>
      <c r="F29" s="18"/>
    </row>
    <row r="30" spans="2:8" s="2" customFormat="1" ht="18.75" customHeight="1" thickTop="1" thickBot="1" x14ac:dyDescent="0.3">
      <c r="B30" s="45">
        <v>6</v>
      </c>
      <c r="C30" s="46" t="s">
        <v>37</v>
      </c>
      <c r="D30" s="47">
        <v>20000</v>
      </c>
      <c r="E30" s="47">
        <v>0</v>
      </c>
      <c r="F30" s="48">
        <f>E30/D30</f>
        <v>0</v>
      </c>
    </row>
    <row r="31" spans="2:8" s="2" customFormat="1" ht="6.75" customHeight="1" thickTop="1" thickBot="1" x14ac:dyDescent="0.3">
      <c r="B31" s="9"/>
      <c r="C31" s="5"/>
      <c r="D31" s="55"/>
      <c r="E31" s="55"/>
      <c r="F31" s="18"/>
    </row>
    <row r="32" spans="2:8" s="2" customFormat="1" ht="21.75" customHeight="1" thickTop="1" thickBot="1" x14ac:dyDescent="0.3">
      <c r="B32" s="45">
        <v>7</v>
      </c>
      <c r="C32" s="46" t="s">
        <v>1</v>
      </c>
      <c r="D32" s="47">
        <v>11000</v>
      </c>
      <c r="E32" s="47">
        <v>0</v>
      </c>
      <c r="F32" s="48">
        <v>0</v>
      </c>
    </row>
    <row r="33" spans="2:6" s="2" customFormat="1" ht="6.75" customHeight="1" thickTop="1" thickBot="1" x14ac:dyDescent="0.3">
      <c r="B33" s="9"/>
      <c r="C33" s="5"/>
      <c r="D33" s="55"/>
      <c r="E33" s="55"/>
      <c r="F33" s="18"/>
    </row>
    <row r="34" spans="2:6" s="2" customFormat="1" ht="20.25" customHeight="1" thickTop="1" thickBot="1" x14ac:dyDescent="0.3">
      <c r="B34" s="45">
        <v>8</v>
      </c>
      <c r="C34" s="46" t="s">
        <v>8</v>
      </c>
      <c r="D34" s="47">
        <v>10000</v>
      </c>
      <c r="E34" s="47">
        <v>0</v>
      </c>
      <c r="F34" s="48">
        <v>0</v>
      </c>
    </row>
    <row r="35" spans="2:6" ht="4.5" customHeight="1" thickTop="1" thickBot="1" x14ac:dyDescent="0.3">
      <c r="B35" s="7"/>
      <c r="C35" s="1"/>
      <c r="D35" s="59"/>
      <c r="E35" s="59"/>
      <c r="F35" s="60"/>
    </row>
    <row r="36" spans="2:6" ht="15" customHeight="1" thickTop="1" thickBot="1" x14ac:dyDescent="0.3">
      <c r="B36" s="45">
        <v>9</v>
      </c>
      <c r="C36" s="46" t="s">
        <v>38</v>
      </c>
      <c r="D36" s="47">
        <v>50000</v>
      </c>
      <c r="E36" s="47">
        <v>0</v>
      </c>
      <c r="F36" s="48">
        <f>E36/D36</f>
        <v>0</v>
      </c>
    </row>
    <row r="37" spans="2:6" ht="4.5" customHeight="1" thickTop="1" thickBot="1" x14ac:dyDescent="0.3">
      <c r="B37" s="61"/>
      <c r="C37" s="62"/>
      <c r="D37" s="59"/>
      <c r="E37" s="59"/>
      <c r="F37" s="60"/>
    </row>
    <row r="38" spans="2:6" ht="16.5" customHeight="1" thickTop="1" thickBot="1" x14ac:dyDescent="0.3">
      <c r="B38" s="45">
        <v>10</v>
      </c>
      <c r="C38" s="46" t="s">
        <v>39</v>
      </c>
      <c r="D38" s="47">
        <v>300000</v>
      </c>
      <c r="E38" s="47">
        <f>SUM(E39:E40)</f>
        <v>59945</v>
      </c>
      <c r="F38" s="48">
        <f>E38/D38</f>
        <v>0.19981666666666667</v>
      </c>
    </row>
    <row r="39" spans="2:6" ht="16.5" customHeight="1" thickTop="1" thickBot="1" x14ac:dyDescent="0.3">
      <c r="C39" s="63" t="s">
        <v>40</v>
      </c>
      <c r="D39" s="52">
        <v>0</v>
      </c>
      <c r="E39" s="52">
        <v>43425</v>
      </c>
      <c r="F39" s="53" t="s">
        <v>32</v>
      </c>
    </row>
    <row r="40" spans="2:6" ht="16.5" customHeight="1" thickTop="1" thickBot="1" x14ac:dyDescent="0.3">
      <c r="C40" s="63" t="s">
        <v>41</v>
      </c>
      <c r="D40" s="52">
        <v>0</v>
      </c>
      <c r="E40" s="52">
        <v>16520</v>
      </c>
      <c r="F40" s="53" t="s">
        <v>32</v>
      </c>
    </row>
    <row r="41" spans="2:6" ht="5.25" customHeight="1" thickTop="1" thickBot="1" x14ac:dyDescent="0.3">
      <c r="B41" s="64"/>
      <c r="C41" s="65"/>
      <c r="D41" s="66"/>
      <c r="E41" s="66"/>
      <c r="F41" s="67"/>
    </row>
    <row r="42" spans="2:6" ht="20.25" customHeight="1" thickTop="1" thickBot="1" x14ac:dyDescent="0.3">
      <c r="B42" s="45">
        <v>11</v>
      </c>
      <c r="C42" s="46" t="s">
        <v>42</v>
      </c>
      <c r="D42" s="47">
        <v>500000</v>
      </c>
      <c r="E42" s="47">
        <f>E43</f>
        <v>2564.0500000000002</v>
      </c>
      <c r="F42" s="48">
        <f>E42/D42</f>
        <v>5.1281E-3</v>
      </c>
    </row>
    <row r="43" spans="2:6" ht="17.25" customHeight="1" thickTop="1" thickBot="1" x14ac:dyDescent="0.3">
      <c r="C43" s="63" t="s">
        <v>83</v>
      </c>
      <c r="D43" s="52">
        <v>0</v>
      </c>
      <c r="E43" s="52">
        <v>2564.0500000000002</v>
      </c>
      <c r="F43" s="53" t="s">
        <v>32</v>
      </c>
    </row>
    <row r="44" spans="2:6" ht="6" customHeight="1" thickTop="1" thickBot="1" x14ac:dyDescent="0.3">
      <c r="B44" s="7"/>
      <c r="C44" s="1"/>
      <c r="D44" s="59"/>
      <c r="E44" s="59"/>
      <c r="F44" s="60"/>
    </row>
    <row r="45" spans="2:6" ht="19.5" customHeight="1" thickTop="1" thickBot="1" x14ac:dyDescent="0.3">
      <c r="B45" s="103" t="s">
        <v>43</v>
      </c>
      <c r="C45" s="103"/>
      <c r="D45" s="68">
        <f>D8+D15+D18+D24+D28+1000</f>
        <v>30680814</v>
      </c>
      <c r="E45" s="68">
        <f>E8+E15+E18+E24+E28</f>
        <v>8092775.8200000003</v>
      </c>
      <c r="F45" s="69">
        <f>E45/D45</f>
        <v>0.26377317824748719</v>
      </c>
    </row>
    <row r="46" spans="2:6" ht="3.75" customHeight="1" thickTop="1" thickBot="1" x14ac:dyDescent="0.3">
      <c r="B46" s="70"/>
      <c r="C46" s="70"/>
      <c r="D46" s="71"/>
      <c r="E46" s="71"/>
      <c r="F46" s="72"/>
    </row>
    <row r="47" spans="2:6" ht="19.5" customHeight="1" thickTop="1" thickBot="1" x14ac:dyDescent="0.3">
      <c r="B47" s="104" t="s">
        <v>44</v>
      </c>
      <c r="C47" s="105"/>
      <c r="D47" s="68">
        <f>D30+D32+D34+D36+D38+D42-1000</f>
        <v>890000</v>
      </c>
      <c r="E47" s="68">
        <f>E30+E32+E34+E36+E38+E42</f>
        <v>62509.05</v>
      </c>
      <c r="F47" s="69">
        <f>E47/D47</f>
        <v>7.0234887640449439E-2</v>
      </c>
    </row>
    <row r="48" spans="2:6" ht="3" customHeight="1" thickTop="1" thickBot="1" x14ac:dyDescent="0.3">
      <c r="B48" s="70"/>
      <c r="C48" s="70"/>
      <c r="D48" s="71"/>
      <c r="E48" s="71"/>
      <c r="F48" s="2"/>
    </row>
    <row r="49" spans="2:6" ht="19.5" customHeight="1" thickTop="1" thickBot="1" x14ac:dyDescent="0.3">
      <c r="B49" s="104" t="s">
        <v>45</v>
      </c>
      <c r="C49" s="105"/>
      <c r="D49" s="68">
        <f>D45+D47</f>
        <v>31570814</v>
      </c>
      <c r="E49" s="68">
        <f>E45+E47</f>
        <v>8155284.8700000001</v>
      </c>
      <c r="F49" s="69">
        <f>E49/D49</f>
        <v>0.25831721887183523</v>
      </c>
    </row>
    <row r="50" spans="2:6" s="73" customFormat="1" ht="32.25" customHeight="1" thickTop="1" thickBot="1" x14ac:dyDescent="0.3"/>
    <row r="51" spans="2:6" ht="27.75" customHeight="1" thickTop="1" thickBot="1" x14ac:dyDescent="0.3">
      <c r="B51" s="94" t="s">
        <v>46</v>
      </c>
      <c r="C51" s="95"/>
      <c r="D51" s="95"/>
      <c r="E51" s="95"/>
      <c r="F51" s="95"/>
    </row>
    <row r="52" spans="2:6" ht="24" customHeight="1" thickTop="1" thickBot="1" x14ac:dyDescent="0.3">
      <c r="B52" s="100" t="s">
        <v>0</v>
      </c>
      <c r="C52" s="100"/>
      <c r="D52" s="44" t="s">
        <v>7</v>
      </c>
      <c r="E52" s="101" t="s">
        <v>6</v>
      </c>
      <c r="F52" s="102"/>
    </row>
    <row r="53" spans="2:6" ht="21" customHeight="1" thickTop="1" thickBot="1" x14ac:dyDescent="0.3">
      <c r="B53" s="45">
        <v>1</v>
      </c>
      <c r="C53" s="46" t="s">
        <v>47</v>
      </c>
      <c r="D53" s="74">
        <v>1000000</v>
      </c>
      <c r="E53" s="74">
        <v>0</v>
      </c>
      <c r="F53" s="48">
        <f>E53/D53</f>
        <v>0</v>
      </c>
    </row>
    <row r="54" spans="2:6" ht="3.75" customHeight="1" thickTop="1" thickBot="1" x14ac:dyDescent="0.3">
      <c r="B54" s="75"/>
      <c r="C54" s="76"/>
      <c r="D54" s="77"/>
      <c r="E54" s="77"/>
      <c r="F54" s="78"/>
    </row>
    <row r="55" spans="2:6" ht="17.25" customHeight="1" thickTop="1" thickBot="1" x14ac:dyDescent="0.3">
      <c r="B55" s="45">
        <v>2</v>
      </c>
      <c r="C55" s="46" t="s">
        <v>48</v>
      </c>
      <c r="D55" s="74">
        <v>10000</v>
      </c>
      <c r="E55" s="74">
        <v>0</v>
      </c>
      <c r="F55" s="48">
        <f>E55/D55</f>
        <v>0</v>
      </c>
    </row>
    <row r="56" spans="2:6" ht="3.75" customHeight="1" thickTop="1" thickBot="1" x14ac:dyDescent="0.3">
      <c r="B56" s="75"/>
      <c r="C56" s="76"/>
      <c r="D56" s="77"/>
      <c r="E56" s="77"/>
      <c r="F56" s="78"/>
    </row>
    <row r="57" spans="2:6" ht="19.5" customHeight="1" thickTop="1" thickBot="1" x14ac:dyDescent="0.3">
      <c r="B57" s="45">
        <v>3</v>
      </c>
      <c r="C57" s="46" t="s">
        <v>49</v>
      </c>
      <c r="D57" s="74">
        <v>10000</v>
      </c>
      <c r="E57" s="74">
        <v>0</v>
      </c>
      <c r="F57" s="48">
        <f>E57/D57</f>
        <v>0</v>
      </c>
    </row>
    <row r="58" spans="2:6" ht="3.75" customHeight="1" thickTop="1" thickBot="1" x14ac:dyDescent="0.3">
      <c r="B58" s="75"/>
      <c r="C58" s="76"/>
      <c r="D58" s="77"/>
      <c r="E58" s="77"/>
      <c r="F58" s="78"/>
    </row>
    <row r="59" spans="2:6" ht="17.25" customHeight="1" thickTop="1" thickBot="1" x14ac:dyDescent="0.3">
      <c r="B59" s="45">
        <v>4</v>
      </c>
      <c r="C59" s="46" t="s">
        <v>50</v>
      </c>
      <c r="D59" s="74">
        <v>10000</v>
      </c>
      <c r="E59" s="74">
        <v>0</v>
      </c>
      <c r="F59" s="48">
        <f>E59/D59</f>
        <v>0</v>
      </c>
    </row>
    <row r="60" spans="2:6" ht="4.5" customHeight="1" thickTop="1" thickBot="1" x14ac:dyDescent="0.3">
      <c r="D60" s="79"/>
      <c r="E60" s="79"/>
    </row>
    <row r="61" spans="2:6" ht="18.75" customHeight="1" thickTop="1" thickBot="1" x14ac:dyDescent="0.3">
      <c r="B61" s="45">
        <v>5</v>
      </c>
      <c r="C61" s="46" t="s">
        <v>51</v>
      </c>
      <c r="D61" s="74">
        <v>175000</v>
      </c>
      <c r="E61" s="74">
        <v>123074</v>
      </c>
      <c r="F61" s="48">
        <f>E61/D61</f>
        <v>0.70328000000000002</v>
      </c>
    </row>
    <row r="62" spans="2:6" ht="4.5" customHeight="1" thickTop="1" thickBot="1" x14ac:dyDescent="0.3">
      <c r="D62" s="79"/>
      <c r="E62" s="79"/>
    </row>
    <row r="63" spans="2:6" ht="20.25" customHeight="1" thickTop="1" thickBot="1" x14ac:dyDescent="0.3">
      <c r="B63" s="45">
        <v>6</v>
      </c>
      <c r="C63" s="46" t="s">
        <v>52</v>
      </c>
      <c r="D63" s="74">
        <v>32000</v>
      </c>
      <c r="E63" s="74">
        <v>9542</v>
      </c>
      <c r="F63" s="48">
        <f>E63/D63</f>
        <v>0.29818749999999999</v>
      </c>
    </row>
    <row r="64" spans="2:6" ht="9" customHeight="1" thickTop="1" thickBot="1" x14ac:dyDescent="0.3">
      <c r="D64" s="79"/>
      <c r="E64" s="79"/>
    </row>
    <row r="65" spans="2:6" s="2" customFormat="1" ht="20.25" customHeight="1" thickTop="1" thickBot="1" x14ac:dyDescent="0.3">
      <c r="B65" s="103" t="s">
        <v>53</v>
      </c>
      <c r="C65" s="103"/>
      <c r="D65" s="80">
        <f>D53</f>
        <v>1000000</v>
      </c>
      <c r="E65" s="80">
        <f>E53</f>
        <v>0</v>
      </c>
      <c r="F65" s="69">
        <f>E65/D65</f>
        <v>0</v>
      </c>
    </row>
    <row r="66" spans="2:6" ht="4.5" customHeight="1" thickTop="1" thickBot="1" x14ac:dyDescent="0.35">
      <c r="B66" s="70"/>
      <c r="C66" s="70"/>
      <c r="D66" s="79"/>
      <c r="E66" s="79"/>
      <c r="F66" s="81"/>
    </row>
    <row r="67" spans="2:6" ht="21" customHeight="1" thickTop="1" thickBot="1" x14ac:dyDescent="0.3">
      <c r="B67" s="104" t="s">
        <v>54</v>
      </c>
      <c r="C67" s="105"/>
      <c r="D67" s="80">
        <f>D55+D57+D59+D61+D63</f>
        <v>237000</v>
      </c>
      <c r="E67" s="80">
        <f>E55+E57+E59+E61+E63</f>
        <v>132616</v>
      </c>
      <c r="F67" s="69">
        <f>E67/D67</f>
        <v>0.55956118143459921</v>
      </c>
    </row>
    <row r="68" spans="2:6" ht="5.25" customHeight="1" thickTop="1" thickBot="1" x14ac:dyDescent="0.3">
      <c r="B68" s="70"/>
      <c r="C68" s="70"/>
      <c r="D68" s="79"/>
      <c r="E68" s="79"/>
    </row>
    <row r="69" spans="2:6" ht="21" customHeight="1" thickTop="1" thickBot="1" x14ac:dyDescent="0.3">
      <c r="B69" s="104" t="s">
        <v>55</v>
      </c>
      <c r="C69" s="105"/>
      <c r="D69" s="80">
        <f>D65+D67</f>
        <v>1237000</v>
      </c>
      <c r="E69" s="80">
        <f>E65+E67</f>
        <v>132616</v>
      </c>
      <c r="F69" s="69">
        <f>E69/D69</f>
        <v>0.10720776071139855</v>
      </c>
    </row>
    <row r="70" spans="2:6" ht="6" customHeight="1" thickTop="1" x14ac:dyDescent="0.3">
      <c r="D70" s="79"/>
      <c r="E70" s="79"/>
      <c r="F70" s="81"/>
    </row>
    <row r="71" spans="2:6" ht="7.5" customHeight="1" thickBot="1" x14ac:dyDescent="0.3">
      <c r="D71" s="79"/>
      <c r="E71" s="79"/>
    </row>
    <row r="72" spans="2:6" ht="22.5" customHeight="1" thickTop="1" thickBot="1" x14ac:dyDescent="0.3">
      <c r="B72" s="106" t="s">
        <v>56</v>
      </c>
      <c r="C72" s="107"/>
      <c r="D72" s="82">
        <f>D69+D49</f>
        <v>32807814</v>
      </c>
      <c r="E72" s="82">
        <f>E69+E49</f>
        <v>8287900.8700000001</v>
      </c>
      <c r="F72" s="83">
        <f>E72/D72</f>
        <v>0.2526197225453668</v>
      </c>
    </row>
    <row r="73" spans="2:6" ht="15.75" thickTop="1" x14ac:dyDescent="0.25">
      <c r="B73" s="2" t="s">
        <v>57</v>
      </c>
    </row>
    <row r="74" spans="2:6" ht="8.25" customHeight="1" x14ac:dyDescent="0.25"/>
    <row r="76" spans="2:6" ht="12.75" customHeight="1" x14ac:dyDescent="0.25"/>
  </sheetData>
  <mergeCells count="16">
    <mergeCell ref="B65:C65"/>
    <mergeCell ref="B67:C67"/>
    <mergeCell ref="B69:C69"/>
    <mergeCell ref="B72:C72"/>
    <mergeCell ref="B45:C45"/>
    <mergeCell ref="B47:C47"/>
    <mergeCell ref="B49:C49"/>
    <mergeCell ref="B51:F51"/>
    <mergeCell ref="B52:C52"/>
    <mergeCell ref="E52:F52"/>
    <mergeCell ref="B2:F2"/>
    <mergeCell ref="B3:F3"/>
    <mergeCell ref="B4:F4"/>
    <mergeCell ref="B6:F6"/>
    <mergeCell ref="B7:C7"/>
    <mergeCell ref="E7:F7"/>
  </mergeCells>
  <pageMargins left="0.25" right="0.25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8"/>
  <sheetViews>
    <sheetView showGridLines="0" workbookViewId="0">
      <selection activeCell="F27" sqref="F27"/>
    </sheetView>
  </sheetViews>
  <sheetFormatPr defaultRowHeight="15" x14ac:dyDescent="0.25"/>
  <cols>
    <col min="3" max="3" width="8.42578125" style="2" customWidth="1"/>
    <col min="4" max="4" width="140.42578125" customWidth="1"/>
    <col min="5" max="5" width="23.28515625" customWidth="1"/>
    <col min="6" max="6" width="20.42578125" customWidth="1"/>
    <col min="8" max="8" width="10.140625" bestFit="1" customWidth="1"/>
  </cols>
  <sheetData>
    <row r="1" spans="2:6" ht="15.75" thickBot="1" x14ac:dyDescent="0.3"/>
    <row r="2" spans="2:6" ht="29.25" customHeight="1" thickBot="1" x14ac:dyDescent="0.3">
      <c r="C2" s="113" t="s">
        <v>9</v>
      </c>
      <c r="D2" s="114"/>
      <c r="E2" s="114"/>
      <c r="F2" s="114"/>
    </row>
    <row r="3" spans="2:6" s="2" customFormat="1" ht="24" customHeight="1" thickBot="1" x14ac:dyDescent="0.3">
      <c r="C3" s="87"/>
      <c r="D3" s="41" t="s">
        <v>73</v>
      </c>
      <c r="E3" s="34" t="s">
        <v>7</v>
      </c>
      <c r="F3" s="34" t="s">
        <v>6</v>
      </c>
    </row>
    <row r="4" spans="2:6" s="2" customFormat="1" ht="18" customHeight="1" thickTop="1" thickBot="1" x14ac:dyDescent="0.3">
      <c r="C4" s="110" t="s">
        <v>75</v>
      </c>
      <c r="D4" s="111"/>
      <c r="E4" s="111"/>
      <c r="F4" s="112"/>
    </row>
    <row r="5" spans="2:6" s="2" customFormat="1" ht="21" customHeight="1" thickTop="1" thickBot="1" x14ac:dyDescent="0.3">
      <c r="C5" s="23">
        <v>1</v>
      </c>
      <c r="D5" s="24" t="s">
        <v>11</v>
      </c>
      <c r="E5" s="25">
        <v>20000000</v>
      </c>
      <c r="F5" s="25">
        <f>SUM(F6:F10)</f>
        <v>7196950</v>
      </c>
    </row>
    <row r="6" spans="2:6" s="2" customFormat="1" ht="16.5" thickTop="1" thickBot="1" x14ac:dyDescent="0.3">
      <c r="C6" s="7"/>
      <c r="D6" s="3" t="s">
        <v>14</v>
      </c>
      <c r="E6" s="12"/>
      <c r="F6" s="12">
        <v>3134502.84</v>
      </c>
    </row>
    <row r="7" spans="2:6" s="2" customFormat="1" ht="16.5" thickTop="1" thickBot="1" x14ac:dyDescent="0.3">
      <c r="C7" s="7"/>
      <c r="D7" s="3" t="s">
        <v>12</v>
      </c>
      <c r="E7" s="12"/>
      <c r="F7" s="12">
        <v>2947258.66</v>
      </c>
    </row>
    <row r="8" spans="2:6" s="2" customFormat="1" ht="16.5" thickTop="1" thickBot="1" x14ac:dyDescent="0.3">
      <c r="C8" s="4"/>
      <c r="D8" s="3" t="s">
        <v>15</v>
      </c>
      <c r="E8" s="12"/>
      <c r="F8" s="11">
        <v>926144.45</v>
      </c>
    </row>
    <row r="9" spans="2:6" s="2" customFormat="1" ht="16.5" thickTop="1" thickBot="1" x14ac:dyDescent="0.3">
      <c r="C9" s="4"/>
      <c r="D9" s="3" t="s">
        <v>13</v>
      </c>
      <c r="E9" s="12"/>
      <c r="F9" s="12">
        <v>154698</v>
      </c>
    </row>
    <row r="10" spans="2:6" s="2" customFormat="1" ht="16.5" thickTop="1" thickBot="1" x14ac:dyDescent="0.3">
      <c r="C10" s="4"/>
      <c r="D10" s="3" t="s">
        <v>10</v>
      </c>
      <c r="E10" s="12"/>
      <c r="F10" s="12">
        <v>34346.050000000003</v>
      </c>
    </row>
    <row r="11" spans="2:6" s="2" customFormat="1" ht="6.75" customHeight="1" thickTop="1" thickBot="1" x14ac:dyDescent="0.3">
      <c r="B11" s="10"/>
      <c r="C11" s="8"/>
      <c r="D11" s="4"/>
      <c r="E11" s="18"/>
      <c r="F11" s="18"/>
    </row>
    <row r="12" spans="2:6" s="2" customFormat="1" ht="21" customHeight="1" thickTop="1" thickBot="1" x14ac:dyDescent="0.3">
      <c r="C12" s="26">
        <v>2</v>
      </c>
      <c r="D12" s="24" t="s">
        <v>3</v>
      </c>
      <c r="E12" s="25">
        <v>8758334</v>
      </c>
      <c r="F12" s="25">
        <v>277324.56</v>
      </c>
    </row>
    <row r="13" spans="2:6" s="14" customFormat="1" ht="6.75" customHeight="1" thickTop="1" thickBot="1" x14ac:dyDescent="0.3">
      <c r="C13" s="13"/>
      <c r="D13" s="15"/>
      <c r="E13" s="19"/>
      <c r="F13" s="19"/>
    </row>
    <row r="14" spans="2:6" s="2" customFormat="1" ht="18.75" customHeight="1" thickTop="1" thickBot="1" x14ac:dyDescent="0.3">
      <c r="C14" s="26">
        <v>3</v>
      </c>
      <c r="D14" s="24" t="s">
        <v>4</v>
      </c>
      <c r="E14" s="25">
        <v>579576</v>
      </c>
      <c r="F14" s="25">
        <f>SUM(F15:F17)</f>
        <v>49943.34</v>
      </c>
    </row>
    <row r="15" spans="2:6" s="14" customFormat="1" ht="16.5" customHeight="1" thickTop="1" thickBot="1" x14ac:dyDescent="0.3">
      <c r="C15" s="13"/>
      <c r="D15" s="6" t="s">
        <v>16</v>
      </c>
      <c r="E15" s="12"/>
      <c r="F15" s="12">
        <v>22996.48</v>
      </c>
    </row>
    <row r="16" spans="2:6" s="14" customFormat="1" ht="16.5" customHeight="1" thickTop="1" thickBot="1" x14ac:dyDescent="0.3">
      <c r="C16" s="21"/>
      <c r="D16" s="6" t="s">
        <v>17</v>
      </c>
      <c r="E16" s="12"/>
      <c r="F16" s="12">
        <v>17466.86</v>
      </c>
    </row>
    <row r="17" spans="3:8" s="14" customFormat="1" ht="16.5" customHeight="1" thickTop="1" thickBot="1" x14ac:dyDescent="0.3">
      <c r="C17" s="21"/>
      <c r="D17" s="6" t="s">
        <v>18</v>
      </c>
      <c r="E17" s="12"/>
      <c r="F17" s="12">
        <v>9480</v>
      </c>
    </row>
    <row r="18" spans="3:8" s="14" customFormat="1" ht="6.75" customHeight="1" thickTop="1" thickBot="1" x14ac:dyDescent="0.3">
      <c r="C18" s="16"/>
      <c r="D18" s="17"/>
      <c r="E18" s="22"/>
      <c r="F18" s="22"/>
    </row>
    <row r="19" spans="3:8" s="2" customFormat="1" ht="21" customHeight="1" thickTop="1" thickBot="1" x14ac:dyDescent="0.3">
      <c r="C19" s="26">
        <v>4</v>
      </c>
      <c r="D19" s="24" t="s">
        <v>2</v>
      </c>
      <c r="E19" s="25">
        <v>865904</v>
      </c>
      <c r="F19" s="25">
        <v>59676</v>
      </c>
    </row>
    <row r="20" spans="3:8" s="14" customFormat="1" ht="6.75" customHeight="1" thickTop="1" thickBot="1" x14ac:dyDescent="0.3">
      <c r="C20" s="16"/>
      <c r="D20" s="17"/>
      <c r="E20" s="19"/>
      <c r="F20" s="19"/>
    </row>
    <row r="21" spans="3:8" s="2" customFormat="1" ht="21.75" customHeight="1" thickTop="1" thickBot="1" x14ac:dyDescent="0.3">
      <c r="C21" s="26">
        <v>5</v>
      </c>
      <c r="D21" s="24" t="s">
        <v>1</v>
      </c>
      <c r="E21" s="25">
        <v>11000</v>
      </c>
      <c r="F21" s="25">
        <v>0</v>
      </c>
    </row>
    <row r="22" spans="3:8" s="2" customFormat="1" ht="6" customHeight="1" thickTop="1" thickBot="1" x14ac:dyDescent="0.3">
      <c r="C22" s="9"/>
      <c r="D22" s="5"/>
      <c r="E22" s="18"/>
      <c r="F22" s="18"/>
    </row>
    <row r="23" spans="3:8" s="2" customFormat="1" ht="21" customHeight="1" thickTop="1" thickBot="1" x14ac:dyDescent="0.3">
      <c r="C23" s="26">
        <v>6</v>
      </c>
      <c r="D23" s="24" t="s">
        <v>5</v>
      </c>
      <c r="E23" s="25">
        <v>476000</v>
      </c>
      <c r="F23" s="25">
        <v>0</v>
      </c>
    </row>
    <row r="24" spans="3:8" s="2" customFormat="1" ht="6.75" customHeight="1" thickTop="1" thickBot="1" x14ac:dyDescent="0.3">
      <c r="C24" s="9"/>
      <c r="D24" s="5"/>
      <c r="E24" s="18"/>
      <c r="F24" s="18"/>
    </row>
    <row r="25" spans="3:8" s="2" customFormat="1" ht="20.25" customHeight="1" thickTop="1" thickBot="1" x14ac:dyDescent="0.3">
      <c r="C25" s="26">
        <v>7</v>
      </c>
      <c r="D25" s="24" t="s">
        <v>8</v>
      </c>
      <c r="E25" s="25">
        <v>10000</v>
      </c>
      <c r="F25" s="25">
        <v>0</v>
      </c>
      <c r="H25" s="27"/>
    </row>
    <row r="26" spans="3:8" ht="18" customHeight="1" thickTop="1" thickBot="1" x14ac:dyDescent="0.3">
      <c r="C26" s="115" t="s">
        <v>20</v>
      </c>
      <c r="D26" s="116"/>
      <c r="E26" s="29">
        <f>SUM(E5+E12+E14+E19+E21+E23+E25)</f>
        <v>30700814</v>
      </c>
      <c r="F26" s="29">
        <f>SUM(F5+F12+F14+F19+F21+F23+F25)</f>
        <v>7583893.8999999994</v>
      </c>
    </row>
    <row r="27" spans="3:8" ht="16.5" thickTop="1" thickBot="1" x14ac:dyDescent="0.3">
      <c r="C27" s="117" t="s">
        <v>19</v>
      </c>
      <c r="D27" s="118"/>
      <c r="E27" s="29" t="s">
        <v>22</v>
      </c>
      <c r="F27" s="32">
        <v>454910.11</v>
      </c>
    </row>
    <row r="28" spans="3:8" ht="21.75" customHeight="1" thickTop="1" thickBot="1" x14ac:dyDescent="0.3">
      <c r="C28" s="35" t="s">
        <v>21</v>
      </c>
      <c r="D28" s="35"/>
      <c r="E28" s="36" t="s">
        <v>22</v>
      </c>
      <c r="F28" s="37">
        <f>SUM(F26:F27)</f>
        <v>8038804.0099999998</v>
      </c>
    </row>
    <row r="29" spans="3:8" ht="18" customHeight="1" x14ac:dyDescent="0.25">
      <c r="C29" t="s">
        <v>23</v>
      </c>
    </row>
    <row r="30" spans="3:8" x14ac:dyDescent="0.25">
      <c r="F30" s="28"/>
    </row>
    <row r="31" spans="3:8" ht="31.5" customHeight="1" thickBot="1" x14ac:dyDescent="0.3"/>
    <row r="32" spans="3:8" ht="19.5" thickBot="1" x14ac:dyDescent="0.3">
      <c r="C32" s="113" t="s">
        <v>62</v>
      </c>
      <c r="D32" s="114"/>
      <c r="E32" s="114"/>
      <c r="F32" s="114"/>
    </row>
    <row r="33" spans="3:7" ht="24.75" customHeight="1" thickBot="1" x14ac:dyDescent="0.3">
      <c r="C33" s="108" t="s">
        <v>77</v>
      </c>
      <c r="D33" s="109"/>
      <c r="E33" s="34" t="s">
        <v>7</v>
      </c>
      <c r="F33" s="34" t="s">
        <v>6</v>
      </c>
      <c r="G33" s="85"/>
    </row>
    <row r="34" spans="3:7" ht="16.5" thickTop="1" thickBot="1" x14ac:dyDescent="0.3">
      <c r="C34" s="110" t="s">
        <v>75</v>
      </c>
      <c r="D34" s="111"/>
      <c r="E34" s="111"/>
      <c r="F34" s="112"/>
      <c r="G34" s="85"/>
    </row>
    <row r="35" spans="3:7" ht="16.5" thickTop="1" thickBot="1" x14ac:dyDescent="0.3">
      <c r="C35" s="23">
        <v>1</v>
      </c>
      <c r="D35" s="86" t="s">
        <v>78</v>
      </c>
      <c r="E35" s="25">
        <v>175000</v>
      </c>
      <c r="F35" s="25">
        <v>36940</v>
      </c>
    </row>
    <row r="36" spans="3:7" ht="16.5" thickTop="1" thickBot="1" x14ac:dyDescent="0.3">
      <c r="C36" s="26">
        <v>2</v>
      </c>
      <c r="D36" s="86" t="s">
        <v>72</v>
      </c>
      <c r="E36" s="25">
        <v>32000</v>
      </c>
      <c r="F36" s="25">
        <v>9542</v>
      </c>
    </row>
    <row r="37" spans="3:7" ht="18" customHeight="1" thickTop="1" thickBot="1" x14ac:dyDescent="0.3">
      <c r="C37" s="35" t="s">
        <v>74</v>
      </c>
      <c r="D37" s="35"/>
      <c r="E37" s="36">
        <f>SUM(E35:E36)</f>
        <v>207000</v>
      </c>
      <c r="F37" s="37">
        <f>SUM(F35:F36)</f>
        <v>46482</v>
      </c>
    </row>
    <row r="38" spans="3:7" ht="20.25" customHeight="1" x14ac:dyDescent="0.25">
      <c r="C38" s="2" t="s">
        <v>76</v>
      </c>
    </row>
  </sheetData>
  <mergeCells count="7">
    <mergeCell ref="C33:D33"/>
    <mergeCell ref="C4:F4"/>
    <mergeCell ref="C34:F34"/>
    <mergeCell ref="C2:F2"/>
    <mergeCell ref="C26:D26"/>
    <mergeCell ref="C27:D27"/>
    <mergeCell ref="C32:F32"/>
  </mergeCells>
  <pageMargins left="3.937007874015748E-2" right="3.937007874015748E-2" top="1.3385826771653544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showGridLines="0" workbookViewId="0">
      <selection activeCell="D29" sqref="D29"/>
    </sheetView>
  </sheetViews>
  <sheetFormatPr defaultRowHeight="15" x14ac:dyDescent="0.25"/>
  <cols>
    <col min="3" max="3" width="4.85546875" style="2" customWidth="1"/>
    <col min="4" max="4" width="140.42578125" customWidth="1"/>
    <col min="5" max="5" width="18.140625" customWidth="1"/>
    <col min="6" max="6" width="20.42578125" customWidth="1"/>
    <col min="8" max="8" width="10.140625" bestFit="1" customWidth="1"/>
  </cols>
  <sheetData>
    <row r="1" spans="2:6" ht="15.75" thickBot="1" x14ac:dyDescent="0.3"/>
    <row r="2" spans="2:6" ht="29.25" customHeight="1" thickBot="1" x14ac:dyDescent="0.3">
      <c r="C2" s="113" t="s">
        <v>62</v>
      </c>
      <c r="D2" s="114"/>
      <c r="E2" s="114"/>
      <c r="F2" s="114"/>
    </row>
    <row r="3" spans="2:6" s="2" customFormat="1" ht="24" customHeight="1" thickBot="1" x14ac:dyDescent="0.3">
      <c r="C3" s="119" t="s">
        <v>58</v>
      </c>
      <c r="D3" s="120"/>
      <c r="E3" s="34" t="s">
        <v>7</v>
      </c>
      <c r="F3" s="34" t="s">
        <v>6</v>
      </c>
    </row>
    <row r="4" spans="2:6" s="2" customFormat="1" ht="21" customHeight="1" thickTop="1" thickBot="1" x14ac:dyDescent="0.3">
      <c r="C4" s="23"/>
      <c r="D4" s="24"/>
      <c r="E4" s="25"/>
      <c r="F4" s="25"/>
    </row>
    <row r="5" spans="2:6" s="2" customFormat="1" ht="16.5" thickTop="1" thickBot="1" x14ac:dyDescent="0.3">
      <c r="C5" s="7"/>
      <c r="D5" s="3"/>
      <c r="E5" s="12"/>
      <c r="F5" s="12"/>
    </row>
    <row r="6" spans="2:6" s="2" customFormat="1" ht="16.5" thickTop="1" thickBot="1" x14ac:dyDescent="0.3">
      <c r="C6" s="7"/>
      <c r="D6" s="3"/>
      <c r="E6" s="12"/>
      <c r="F6" s="12"/>
    </row>
    <row r="7" spans="2:6" s="2" customFormat="1" ht="16.5" thickTop="1" thickBot="1" x14ac:dyDescent="0.3">
      <c r="C7" s="4"/>
      <c r="D7" s="3"/>
      <c r="E7" s="12"/>
      <c r="F7" s="11"/>
    </row>
    <row r="8" spans="2:6" s="2" customFormat="1" ht="16.5" thickTop="1" thickBot="1" x14ac:dyDescent="0.3">
      <c r="C8" s="4"/>
      <c r="D8" s="3"/>
      <c r="E8" s="12"/>
      <c r="F8" s="12"/>
    </row>
    <row r="9" spans="2:6" s="2" customFormat="1" ht="16.5" thickTop="1" thickBot="1" x14ac:dyDescent="0.3">
      <c r="C9" s="4"/>
      <c r="D9" s="3"/>
      <c r="E9" s="12"/>
      <c r="F9" s="12"/>
    </row>
    <row r="10" spans="2:6" s="2" customFormat="1" ht="6.75" customHeight="1" thickTop="1" thickBot="1" x14ac:dyDescent="0.3">
      <c r="B10" s="10"/>
      <c r="C10" s="8"/>
      <c r="D10" s="4"/>
      <c r="E10" s="18"/>
      <c r="F10" s="18"/>
    </row>
    <row r="11" spans="2:6" s="2" customFormat="1" ht="21" customHeight="1" thickTop="1" thickBot="1" x14ac:dyDescent="0.3">
      <c r="C11" s="26"/>
      <c r="D11" s="24"/>
      <c r="E11" s="25"/>
      <c r="F11" s="25"/>
    </row>
    <row r="12" spans="2:6" s="14" customFormat="1" ht="6.75" customHeight="1" thickTop="1" thickBot="1" x14ac:dyDescent="0.3">
      <c r="C12" s="13"/>
      <c r="D12" s="15"/>
      <c r="E12" s="19"/>
      <c r="F12" s="19"/>
    </row>
    <row r="13" spans="2:6" s="2" customFormat="1" ht="18.75" customHeight="1" thickTop="1" thickBot="1" x14ac:dyDescent="0.3">
      <c r="C13" s="26"/>
      <c r="D13" s="24"/>
      <c r="E13" s="25"/>
      <c r="F13" s="25"/>
    </row>
    <row r="14" spans="2:6" s="14" customFormat="1" ht="16.5" customHeight="1" thickTop="1" thickBot="1" x14ac:dyDescent="0.3">
      <c r="C14" s="13"/>
      <c r="D14" s="6"/>
      <c r="E14" s="12"/>
      <c r="F14" s="12"/>
    </row>
    <row r="15" spans="2:6" s="14" customFormat="1" ht="16.5" customHeight="1" thickTop="1" thickBot="1" x14ac:dyDescent="0.3">
      <c r="C15" s="21"/>
      <c r="D15" s="6"/>
      <c r="E15" s="12"/>
      <c r="F15" s="12"/>
    </row>
    <row r="16" spans="2:6" s="14" customFormat="1" ht="16.5" customHeight="1" thickTop="1" thickBot="1" x14ac:dyDescent="0.3">
      <c r="C16" s="21"/>
      <c r="D16" s="6"/>
      <c r="E16" s="12"/>
      <c r="F16" s="12"/>
    </row>
    <row r="17" spans="3:8" s="14" customFormat="1" ht="6.75" customHeight="1" thickTop="1" thickBot="1" x14ac:dyDescent="0.3">
      <c r="C17" s="16"/>
      <c r="D17" s="17"/>
      <c r="E17" s="22"/>
      <c r="F17" s="22"/>
    </row>
    <row r="18" spans="3:8" s="2" customFormat="1" ht="21" customHeight="1" thickTop="1" thickBot="1" x14ac:dyDescent="0.3">
      <c r="C18" s="26"/>
      <c r="D18" s="24"/>
      <c r="E18" s="25"/>
      <c r="F18" s="25"/>
    </row>
    <row r="19" spans="3:8" s="14" customFormat="1" ht="6.75" customHeight="1" thickTop="1" thickBot="1" x14ac:dyDescent="0.3">
      <c r="C19" s="16"/>
      <c r="D19" s="17"/>
      <c r="E19" s="19"/>
      <c r="F19" s="19"/>
    </row>
    <row r="20" spans="3:8" s="2" customFormat="1" ht="21.75" customHeight="1" thickTop="1" thickBot="1" x14ac:dyDescent="0.3">
      <c r="C20" s="26"/>
      <c r="D20" s="24"/>
      <c r="E20" s="25"/>
      <c r="F20" s="25"/>
    </row>
    <row r="21" spans="3:8" s="2" customFormat="1" ht="6" customHeight="1" thickTop="1" thickBot="1" x14ac:dyDescent="0.3">
      <c r="C21" s="9"/>
      <c r="D21" s="5"/>
      <c r="E21" s="18"/>
      <c r="F21" s="18"/>
    </row>
    <row r="22" spans="3:8" s="2" customFormat="1" ht="21" customHeight="1" thickTop="1" thickBot="1" x14ac:dyDescent="0.3">
      <c r="C22" s="26"/>
      <c r="D22" s="24"/>
      <c r="E22" s="25"/>
      <c r="F22" s="25"/>
    </row>
    <row r="23" spans="3:8" s="2" customFormat="1" ht="6.75" customHeight="1" thickTop="1" thickBot="1" x14ac:dyDescent="0.3">
      <c r="C23" s="9"/>
      <c r="D23" s="5"/>
      <c r="E23" s="18"/>
      <c r="F23" s="18"/>
    </row>
    <row r="24" spans="3:8" s="2" customFormat="1" ht="20.25" customHeight="1" thickTop="1" thickBot="1" x14ac:dyDescent="0.3">
      <c r="C24" s="26"/>
      <c r="D24" s="24"/>
      <c r="E24" s="25"/>
      <c r="F24" s="25"/>
      <c r="H24" s="27"/>
    </row>
    <row r="25" spans="3:8" ht="18" customHeight="1" thickTop="1" thickBot="1" x14ac:dyDescent="0.3">
      <c r="C25" s="115"/>
      <c r="D25" s="116"/>
      <c r="E25" s="29"/>
      <c r="F25" s="31"/>
    </row>
    <row r="26" spans="3:8" ht="16.5" thickTop="1" thickBot="1" x14ac:dyDescent="0.3">
      <c r="C26" s="117"/>
      <c r="D26" s="118"/>
      <c r="E26" s="29"/>
      <c r="F26" s="32"/>
    </row>
    <row r="27" spans="3:8" ht="21.75" customHeight="1" thickTop="1" thickBot="1" x14ac:dyDescent="0.3">
      <c r="C27" s="35"/>
      <c r="D27" s="35"/>
      <c r="E27" s="36"/>
      <c r="F27" s="37"/>
    </row>
    <row r="28" spans="3:8" ht="18" customHeight="1" x14ac:dyDescent="0.25">
      <c r="C28"/>
    </row>
    <row r="29" spans="3:8" x14ac:dyDescent="0.25">
      <c r="F29" s="28"/>
    </row>
    <row r="31" spans="3:8" ht="15.75" thickBot="1" x14ac:dyDescent="0.3">
      <c r="E31" s="28"/>
      <c r="F31" s="28"/>
    </row>
    <row r="32" spans="3:8" ht="16.5" thickTop="1" thickBot="1" x14ac:dyDescent="0.3">
      <c r="D32" s="84"/>
      <c r="E32" s="84"/>
      <c r="F32" s="33"/>
      <c r="G32" s="85"/>
    </row>
    <row r="33" spans="4:4" ht="15.75" thickTop="1" x14ac:dyDescent="0.25"/>
    <row r="34" spans="4:4" ht="15.75" thickBot="1" x14ac:dyDescent="0.3"/>
    <row r="35" spans="4:4" ht="15.75" thickBot="1" x14ac:dyDescent="0.3">
      <c r="D35" s="30"/>
    </row>
  </sheetData>
  <mergeCells count="4">
    <mergeCell ref="C2:F2"/>
    <mergeCell ref="C3:D3"/>
    <mergeCell ref="C25:D25"/>
    <mergeCell ref="C26:D26"/>
  </mergeCells>
  <pageMargins left="3.937007874015748E-2" right="3.937007874015748E-2" top="1.3385826771653544" bottom="0.74803149606299213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showGridLines="0" workbookViewId="0">
      <selection activeCell="D32" sqref="D32"/>
    </sheetView>
  </sheetViews>
  <sheetFormatPr defaultRowHeight="15" x14ac:dyDescent="0.25"/>
  <cols>
    <col min="3" max="3" width="4.85546875" style="2" customWidth="1"/>
    <col min="4" max="4" width="91.85546875" customWidth="1"/>
    <col min="5" max="5" width="20.42578125" customWidth="1"/>
    <col min="6" max="6" width="27.28515625" customWidth="1"/>
    <col min="8" max="8" width="10.140625" bestFit="1" customWidth="1"/>
  </cols>
  <sheetData>
    <row r="1" spans="2:6" ht="15.75" thickBot="1" x14ac:dyDescent="0.3"/>
    <row r="2" spans="2:6" ht="29.25" customHeight="1" thickBot="1" x14ac:dyDescent="0.3">
      <c r="C2" s="113" t="s">
        <v>9</v>
      </c>
      <c r="D2" s="114"/>
      <c r="E2" s="114"/>
      <c r="F2" s="114"/>
    </row>
    <row r="3" spans="2:6" s="2" customFormat="1" ht="24" customHeight="1" thickBot="1" x14ac:dyDescent="0.3">
      <c r="C3" s="119" t="s">
        <v>59</v>
      </c>
      <c r="D3" s="120"/>
      <c r="E3" s="34" t="s">
        <v>7</v>
      </c>
      <c r="F3" s="34" t="s">
        <v>6</v>
      </c>
    </row>
    <row r="4" spans="2:6" s="2" customFormat="1" ht="21" customHeight="1" thickTop="1" thickBot="1" x14ac:dyDescent="0.3">
      <c r="C4" s="23">
        <v>1</v>
      </c>
      <c r="D4" s="86" t="s">
        <v>63</v>
      </c>
      <c r="E4" s="25">
        <v>1000000</v>
      </c>
      <c r="F4" s="25"/>
    </row>
    <row r="5" spans="2:6" s="2" customFormat="1" ht="16.5" thickTop="1" thickBot="1" x14ac:dyDescent="0.3">
      <c r="C5" s="7"/>
      <c r="D5" s="3" t="s">
        <v>64</v>
      </c>
      <c r="E5" s="12"/>
      <c r="F5" s="12"/>
    </row>
    <row r="6" spans="2:6" s="2" customFormat="1" ht="16.5" thickTop="1" thickBot="1" x14ac:dyDescent="0.3">
      <c r="C6" s="7"/>
      <c r="D6" s="3" t="s">
        <v>65</v>
      </c>
      <c r="E6" s="12"/>
      <c r="F6" s="12"/>
    </row>
    <row r="7" spans="2:6" s="2" customFormat="1" ht="6.75" customHeight="1" thickTop="1" thickBot="1" x14ac:dyDescent="0.3">
      <c r="B7" s="10"/>
      <c r="C7" s="8"/>
      <c r="D7" s="4"/>
      <c r="E7" s="18"/>
      <c r="F7" s="18"/>
    </row>
    <row r="8" spans="2:6" s="2" customFormat="1" ht="21" customHeight="1" thickTop="1" thickBot="1" x14ac:dyDescent="0.3">
      <c r="C8" s="26">
        <v>2</v>
      </c>
      <c r="D8" s="86" t="s">
        <v>66</v>
      </c>
      <c r="E8" s="25">
        <v>1000000</v>
      </c>
      <c r="F8" s="25"/>
    </row>
    <row r="9" spans="2:6" s="14" customFormat="1" ht="6.75" customHeight="1" thickTop="1" thickBot="1" x14ac:dyDescent="0.3">
      <c r="C9" s="13"/>
      <c r="D9" s="15"/>
      <c r="E9" s="19"/>
      <c r="F9" s="19"/>
    </row>
    <row r="10" spans="2:6" s="2" customFormat="1" ht="18.75" customHeight="1" thickTop="1" thickBot="1" x14ac:dyDescent="0.3">
      <c r="C10" s="26">
        <v>3</v>
      </c>
      <c r="D10" s="24" t="s">
        <v>67</v>
      </c>
      <c r="E10" s="25">
        <v>10000</v>
      </c>
      <c r="F10" s="25"/>
    </row>
    <row r="11" spans="2:6" s="14" customFormat="1" ht="16.5" customHeight="1" thickTop="1" thickBot="1" x14ac:dyDescent="0.3">
      <c r="C11" s="13"/>
      <c r="D11" s="6" t="s">
        <v>68</v>
      </c>
      <c r="E11" s="12"/>
      <c r="F11" s="12"/>
    </row>
    <row r="12" spans="2:6" s="14" customFormat="1" ht="6.75" customHeight="1" thickTop="1" thickBot="1" x14ac:dyDescent="0.3">
      <c r="C12" s="16"/>
      <c r="D12" s="17"/>
      <c r="E12" s="22"/>
      <c r="F12" s="22"/>
    </row>
    <row r="13" spans="2:6" s="2" customFormat="1" ht="21" customHeight="1" thickTop="1" thickBot="1" x14ac:dyDescent="0.3">
      <c r="C13" s="26">
        <v>4</v>
      </c>
      <c r="D13" s="86" t="s">
        <v>69</v>
      </c>
      <c r="E13" s="25">
        <v>10000</v>
      </c>
      <c r="F13" s="25"/>
    </row>
    <row r="14" spans="2:6" s="14" customFormat="1" ht="6.75" customHeight="1" thickTop="1" thickBot="1" x14ac:dyDescent="0.3">
      <c r="C14" s="16"/>
      <c r="D14" s="17"/>
      <c r="E14" s="19"/>
      <c r="F14" s="19"/>
    </row>
    <row r="15" spans="2:6" s="2" customFormat="1" ht="21.75" customHeight="1" thickTop="1" thickBot="1" x14ac:dyDescent="0.3">
      <c r="C15" s="26">
        <v>5</v>
      </c>
      <c r="D15" s="24" t="s">
        <v>70</v>
      </c>
      <c r="E15" s="25">
        <v>10000</v>
      </c>
      <c r="F15" s="25"/>
    </row>
    <row r="16" spans="2:6" s="2" customFormat="1" ht="6" customHeight="1" thickTop="1" thickBot="1" x14ac:dyDescent="0.3">
      <c r="C16" s="9"/>
      <c r="D16" s="5"/>
      <c r="E16" s="18"/>
      <c r="F16" s="18"/>
    </row>
    <row r="17" spans="3:8" s="2" customFormat="1" ht="21" customHeight="1" thickTop="1" thickBot="1" x14ac:dyDescent="0.3">
      <c r="C17" s="26">
        <v>6</v>
      </c>
      <c r="D17" s="24"/>
      <c r="E17" s="25"/>
      <c r="F17" s="25"/>
    </row>
    <row r="18" spans="3:8" s="2" customFormat="1" ht="6.75" customHeight="1" thickTop="1" thickBot="1" x14ac:dyDescent="0.3">
      <c r="C18" s="9"/>
      <c r="D18" s="5"/>
      <c r="E18" s="18"/>
      <c r="F18" s="18"/>
    </row>
    <row r="19" spans="3:8" s="2" customFormat="1" ht="20.25" customHeight="1" thickTop="1" thickBot="1" x14ac:dyDescent="0.3">
      <c r="C19" s="26">
        <v>7</v>
      </c>
      <c r="D19" s="24"/>
      <c r="E19" s="25"/>
      <c r="F19" s="25"/>
      <c r="H19" s="27"/>
    </row>
    <row r="20" spans="3:8" ht="18" customHeight="1" thickTop="1" thickBot="1" x14ac:dyDescent="0.3">
      <c r="C20" s="115" t="s">
        <v>20</v>
      </c>
      <c r="D20" s="116"/>
      <c r="E20" s="29"/>
      <c r="F20" s="31"/>
    </row>
    <row r="21" spans="3:8" ht="16.5" thickTop="1" thickBot="1" x14ac:dyDescent="0.3">
      <c r="C21" s="117" t="s">
        <v>19</v>
      </c>
      <c r="D21" s="118"/>
      <c r="E21" s="29" t="s">
        <v>22</v>
      </c>
      <c r="F21" s="32"/>
    </row>
    <row r="22" spans="3:8" ht="21.75" customHeight="1" thickTop="1" thickBot="1" x14ac:dyDescent="0.3">
      <c r="C22" s="35" t="s">
        <v>21</v>
      </c>
      <c r="D22" s="35"/>
      <c r="E22" s="36" t="s">
        <v>22</v>
      </c>
      <c r="F22" s="37"/>
    </row>
    <row r="23" spans="3:8" ht="18" customHeight="1" x14ac:dyDescent="0.25">
      <c r="C23" t="s">
        <v>71</v>
      </c>
    </row>
    <row r="24" spans="3:8" x14ac:dyDescent="0.25">
      <c r="F24" s="28"/>
    </row>
    <row r="26" spans="3:8" ht="15.75" thickBot="1" x14ac:dyDescent="0.3">
      <c r="E26" s="28"/>
      <c r="F26" s="28"/>
    </row>
    <row r="27" spans="3:8" ht="16.5" thickTop="1" thickBot="1" x14ac:dyDescent="0.3">
      <c r="D27" s="84"/>
      <c r="E27" s="84"/>
      <c r="F27" s="33"/>
      <c r="G27" s="85"/>
    </row>
    <row r="28" spans="3:8" ht="15.75" thickTop="1" x14ac:dyDescent="0.25"/>
    <row r="29" spans="3:8" ht="15.75" thickBot="1" x14ac:dyDescent="0.3">
      <c r="D29" s="84"/>
    </row>
    <row r="30" spans="3:8" ht="15.75" thickBot="1" x14ac:dyDescent="0.3">
      <c r="D30" s="30"/>
    </row>
  </sheetData>
  <mergeCells count="4">
    <mergeCell ref="C2:F2"/>
    <mergeCell ref="C3:D3"/>
    <mergeCell ref="C20:D20"/>
    <mergeCell ref="C21:D21"/>
  </mergeCells>
  <pageMargins left="3.937007874015748E-2" right="3.937007874015748E-2" top="1.3385826771653544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showGridLines="0" zoomScale="90" zoomScaleNormal="90" workbookViewId="0">
      <selection activeCell="C23" sqref="C23"/>
    </sheetView>
  </sheetViews>
  <sheetFormatPr defaultRowHeight="15" x14ac:dyDescent="0.25"/>
  <cols>
    <col min="3" max="3" width="4.85546875" style="2" customWidth="1"/>
    <col min="4" max="4" width="91.85546875" customWidth="1"/>
    <col min="5" max="5" width="20.42578125" customWidth="1"/>
    <col min="6" max="6" width="27.28515625" customWidth="1"/>
    <col min="8" max="8" width="10.140625" bestFit="1" customWidth="1"/>
  </cols>
  <sheetData>
    <row r="1" spans="2:6" ht="15.75" thickBot="1" x14ac:dyDescent="0.3"/>
    <row r="2" spans="2:6" ht="29.25" customHeight="1" thickBot="1" x14ac:dyDescent="0.3">
      <c r="C2" s="113" t="s">
        <v>62</v>
      </c>
      <c r="D2" s="114"/>
      <c r="E2" s="114"/>
      <c r="F2" s="114"/>
    </row>
    <row r="3" spans="2:6" s="2" customFormat="1" ht="24" customHeight="1" thickBot="1" x14ac:dyDescent="0.3">
      <c r="C3" s="119" t="s">
        <v>59</v>
      </c>
      <c r="D3" s="120"/>
      <c r="E3" s="34" t="s">
        <v>7</v>
      </c>
      <c r="F3" s="34" t="s">
        <v>6</v>
      </c>
    </row>
    <row r="4" spans="2:6" s="2" customFormat="1" ht="21" customHeight="1" thickTop="1" thickBot="1" x14ac:dyDescent="0.3">
      <c r="C4" s="23">
        <v>1</v>
      </c>
      <c r="D4" s="86" t="s">
        <v>60</v>
      </c>
      <c r="E4" s="25">
        <v>175000</v>
      </c>
      <c r="F4" s="25">
        <v>36940</v>
      </c>
    </row>
    <row r="5" spans="2:6" s="2" customFormat="1" ht="16.5" thickTop="1" thickBot="1" x14ac:dyDescent="0.3">
      <c r="C5" s="7"/>
      <c r="D5" s="3"/>
      <c r="E5" s="12"/>
      <c r="F5" s="12"/>
    </row>
    <row r="6" spans="2:6" s="2" customFormat="1" ht="16.5" thickTop="1" thickBot="1" x14ac:dyDescent="0.3">
      <c r="C6" s="7"/>
      <c r="D6" s="3"/>
      <c r="E6" s="12"/>
      <c r="F6" s="12"/>
    </row>
    <row r="7" spans="2:6" s="2" customFormat="1" ht="6.75" customHeight="1" thickTop="1" thickBot="1" x14ac:dyDescent="0.3">
      <c r="B7" s="10"/>
      <c r="C7" s="8"/>
      <c r="D7" s="4"/>
      <c r="E7" s="18"/>
      <c r="F7" s="18"/>
    </row>
    <row r="8" spans="2:6" s="2" customFormat="1" ht="21" customHeight="1" thickTop="1" thickBot="1" x14ac:dyDescent="0.3">
      <c r="C8" s="26">
        <v>2</v>
      </c>
      <c r="D8" s="86" t="s">
        <v>72</v>
      </c>
      <c r="E8" s="25">
        <v>32000</v>
      </c>
      <c r="F8" s="25">
        <v>9542</v>
      </c>
    </row>
    <row r="9" spans="2:6" s="14" customFormat="1" ht="6.75" customHeight="1" thickTop="1" thickBot="1" x14ac:dyDescent="0.3">
      <c r="C9" s="13"/>
      <c r="D9" s="15"/>
      <c r="E9" s="19"/>
      <c r="F9" s="19"/>
    </row>
    <row r="10" spans="2:6" s="2" customFormat="1" ht="18.75" customHeight="1" thickTop="1" thickBot="1" x14ac:dyDescent="0.3">
      <c r="C10" s="26"/>
      <c r="D10" s="24"/>
      <c r="E10" s="25"/>
      <c r="F10" s="25"/>
    </row>
    <row r="11" spans="2:6" s="14" customFormat="1" ht="16.5" customHeight="1" thickTop="1" thickBot="1" x14ac:dyDescent="0.3">
      <c r="C11" s="13"/>
      <c r="D11" s="6"/>
      <c r="E11" s="12"/>
      <c r="F11" s="12"/>
    </row>
    <row r="12" spans="2:6" s="14" customFormat="1" ht="6.75" customHeight="1" thickTop="1" thickBot="1" x14ac:dyDescent="0.3">
      <c r="C12" s="16"/>
      <c r="D12" s="17"/>
      <c r="E12" s="22"/>
      <c r="F12" s="22"/>
    </row>
    <row r="13" spans="2:6" s="2" customFormat="1" ht="21" customHeight="1" thickTop="1" thickBot="1" x14ac:dyDescent="0.3">
      <c r="C13" s="26"/>
      <c r="D13" s="86"/>
      <c r="E13" s="25"/>
      <c r="F13" s="25"/>
    </row>
    <row r="14" spans="2:6" s="14" customFormat="1" ht="6.75" customHeight="1" thickTop="1" thickBot="1" x14ac:dyDescent="0.3">
      <c r="C14" s="16"/>
      <c r="D14" s="17"/>
      <c r="E14" s="19"/>
      <c r="F14" s="19"/>
    </row>
    <row r="15" spans="2:6" s="2" customFormat="1" ht="21.75" customHeight="1" thickTop="1" thickBot="1" x14ac:dyDescent="0.3">
      <c r="C15" s="26"/>
      <c r="D15" s="24"/>
      <c r="E15" s="25"/>
      <c r="F15" s="25"/>
    </row>
    <row r="16" spans="2:6" s="2" customFormat="1" ht="6" customHeight="1" thickTop="1" thickBot="1" x14ac:dyDescent="0.3">
      <c r="C16" s="9"/>
      <c r="D16" s="5"/>
      <c r="E16" s="18"/>
      <c r="F16" s="18"/>
    </row>
    <row r="17" spans="3:8" s="2" customFormat="1" ht="21" customHeight="1" thickTop="1" thickBot="1" x14ac:dyDescent="0.3">
      <c r="C17" s="26"/>
      <c r="D17" s="24"/>
      <c r="E17" s="25"/>
      <c r="F17" s="25"/>
    </row>
    <row r="18" spans="3:8" s="2" customFormat="1" ht="6.75" customHeight="1" thickTop="1" thickBot="1" x14ac:dyDescent="0.3">
      <c r="C18" s="9"/>
      <c r="D18" s="5"/>
      <c r="E18" s="18"/>
      <c r="F18" s="18"/>
    </row>
    <row r="19" spans="3:8" s="2" customFormat="1" ht="20.25" customHeight="1" thickTop="1" thickBot="1" x14ac:dyDescent="0.3">
      <c r="C19" s="26"/>
      <c r="D19" s="24"/>
      <c r="E19" s="25"/>
      <c r="F19" s="25"/>
      <c r="H19" s="27"/>
    </row>
    <row r="20" spans="3:8" ht="18" customHeight="1" thickTop="1" thickBot="1" x14ac:dyDescent="0.3">
      <c r="C20" s="115" t="s">
        <v>20</v>
      </c>
      <c r="D20" s="116"/>
      <c r="E20" s="29"/>
      <c r="F20" s="31"/>
    </row>
    <row r="21" spans="3:8" ht="16.5" thickTop="1" thickBot="1" x14ac:dyDescent="0.3">
      <c r="C21" s="117" t="s">
        <v>19</v>
      </c>
      <c r="D21" s="118"/>
      <c r="E21" s="29" t="s">
        <v>22</v>
      </c>
      <c r="F21" s="32"/>
    </row>
    <row r="22" spans="3:8" ht="21.75" customHeight="1" thickTop="1" thickBot="1" x14ac:dyDescent="0.3">
      <c r="C22" s="35" t="s">
        <v>21</v>
      </c>
      <c r="D22" s="35"/>
      <c r="E22" s="36" t="s">
        <v>22</v>
      </c>
      <c r="F22" s="37"/>
    </row>
    <row r="23" spans="3:8" ht="18" customHeight="1" x14ac:dyDescent="0.25">
      <c r="C23" t="s">
        <v>61</v>
      </c>
    </row>
    <row r="24" spans="3:8" x14ac:dyDescent="0.25">
      <c r="F24" s="28"/>
    </row>
    <row r="26" spans="3:8" ht="15.75" thickBot="1" x14ac:dyDescent="0.3">
      <c r="E26" s="28"/>
      <c r="F26" s="28"/>
    </row>
    <row r="27" spans="3:8" ht="16.5" thickTop="1" thickBot="1" x14ac:dyDescent="0.3">
      <c r="D27" s="84"/>
      <c r="E27" s="84"/>
      <c r="F27" s="33"/>
      <c r="G27" s="85"/>
    </row>
    <row r="28" spans="3:8" ht="15.75" thickTop="1" x14ac:dyDescent="0.25"/>
    <row r="29" spans="3:8" ht="15.75" thickBot="1" x14ac:dyDescent="0.3">
      <c r="D29" s="84"/>
    </row>
    <row r="30" spans="3:8" ht="15.75" thickBot="1" x14ac:dyDescent="0.3">
      <c r="D30" s="30"/>
    </row>
  </sheetData>
  <mergeCells count="4">
    <mergeCell ref="C2:F2"/>
    <mergeCell ref="C3:D3"/>
    <mergeCell ref="C20:D20"/>
    <mergeCell ref="C21:D21"/>
  </mergeCells>
  <pageMargins left="3.937007874015748E-2" right="3.937007874015748E-2" top="1.3385826771653544" bottom="0.74803149606299213" header="0.31496062992125984" footer="0.31496062992125984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2"/>
  <sheetViews>
    <sheetView showGridLines="0" workbookViewId="0">
      <selection activeCell="D31" sqref="D31"/>
    </sheetView>
  </sheetViews>
  <sheetFormatPr defaultRowHeight="15" x14ac:dyDescent="0.25"/>
  <cols>
    <col min="3" max="3" width="4.85546875" style="2" customWidth="1"/>
    <col min="4" max="4" width="153.28515625" customWidth="1"/>
    <col min="5" max="5" width="22.42578125" customWidth="1"/>
    <col min="6" max="6" width="27.28515625" customWidth="1"/>
    <col min="9" max="9" width="18.28515625" customWidth="1"/>
  </cols>
  <sheetData>
    <row r="1" spans="2:6" ht="15.75" thickBot="1" x14ac:dyDescent="0.3"/>
    <row r="2" spans="2:6" ht="25.5" customHeight="1" thickBot="1" x14ac:dyDescent="0.3">
      <c r="C2" s="113" t="s">
        <v>9</v>
      </c>
      <c r="D2" s="114"/>
      <c r="E2" s="114"/>
      <c r="F2" s="114"/>
    </row>
    <row r="3" spans="2:6" s="2" customFormat="1" ht="24" customHeight="1" thickBot="1" x14ac:dyDescent="0.3">
      <c r="C3" s="108" t="s">
        <v>24</v>
      </c>
      <c r="D3" s="109"/>
      <c r="E3" s="34" t="s">
        <v>7</v>
      </c>
      <c r="F3" s="34" t="s">
        <v>6</v>
      </c>
    </row>
    <row r="4" spans="2:6" s="2" customFormat="1" ht="21" customHeight="1" thickTop="1" thickBot="1" x14ac:dyDescent="0.3">
      <c r="C4" s="23">
        <v>1</v>
      </c>
      <c r="D4" s="24" t="s">
        <v>11</v>
      </c>
      <c r="E4" s="25">
        <v>20000000</v>
      </c>
      <c r="F4" s="25">
        <f>SUM(F5:F9)</f>
        <v>7190203.5</v>
      </c>
    </row>
    <row r="5" spans="2:6" s="2" customFormat="1" ht="16.5" thickTop="1" thickBot="1" x14ac:dyDescent="0.3">
      <c r="C5" s="7"/>
      <c r="D5" s="3" t="s">
        <v>14</v>
      </c>
      <c r="E5" s="12"/>
      <c r="F5" s="12">
        <v>3134502.84</v>
      </c>
    </row>
    <row r="6" spans="2:6" s="2" customFormat="1" ht="16.5" thickTop="1" thickBot="1" x14ac:dyDescent="0.3">
      <c r="C6" s="7"/>
      <c r="D6" s="3" t="s">
        <v>12</v>
      </c>
      <c r="E6" s="12"/>
      <c r="F6" s="12">
        <v>2947258.66</v>
      </c>
    </row>
    <row r="7" spans="2:6" s="2" customFormat="1" ht="16.5" thickTop="1" thickBot="1" x14ac:dyDescent="0.3">
      <c r="C7" s="4"/>
      <c r="D7" s="3" t="s">
        <v>15</v>
      </c>
      <c r="E7" s="12"/>
      <c r="F7" s="11">
        <v>926144</v>
      </c>
    </row>
    <row r="8" spans="2:6" s="2" customFormat="1" ht="16.5" thickTop="1" thickBot="1" x14ac:dyDescent="0.3">
      <c r="C8" s="4"/>
      <c r="D8" s="3" t="s">
        <v>13</v>
      </c>
      <c r="E8" s="12"/>
      <c r="F8" s="12">
        <v>154698</v>
      </c>
    </row>
    <row r="9" spans="2:6" s="2" customFormat="1" ht="16.5" thickTop="1" thickBot="1" x14ac:dyDescent="0.3">
      <c r="C9" s="4"/>
      <c r="D9" s="3" t="s">
        <v>10</v>
      </c>
      <c r="E9" s="12"/>
      <c r="F9" s="12">
        <v>27600</v>
      </c>
    </row>
    <row r="10" spans="2:6" s="2" customFormat="1" ht="6.75" customHeight="1" thickTop="1" thickBot="1" x14ac:dyDescent="0.3">
      <c r="B10" s="10"/>
      <c r="C10" s="8"/>
      <c r="D10" s="4"/>
      <c r="E10" s="18"/>
      <c r="F10" s="18"/>
    </row>
    <row r="11" spans="2:6" s="2" customFormat="1" ht="21" customHeight="1" thickTop="1" thickBot="1" x14ac:dyDescent="0.3">
      <c r="C11" s="26">
        <v>2</v>
      </c>
      <c r="D11" s="24" t="s">
        <v>3</v>
      </c>
      <c r="E11" s="25">
        <v>8758334</v>
      </c>
      <c r="F11" s="25">
        <v>277324.56</v>
      </c>
    </row>
    <row r="12" spans="2:6" s="14" customFormat="1" ht="6.75" customHeight="1" thickTop="1" thickBot="1" x14ac:dyDescent="0.3">
      <c r="C12" s="13"/>
      <c r="D12" s="15"/>
      <c r="E12" s="19"/>
      <c r="F12" s="19"/>
    </row>
    <row r="13" spans="2:6" s="2" customFormat="1" ht="18.75" customHeight="1" thickTop="1" thickBot="1" x14ac:dyDescent="0.3">
      <c r="C13" s="26">
        <v>3</v>
      </c>
      <c r="D13" s="24" t="s">
        <v>4</v>
      </c>
      <c r="E13" s="25">
        <v>530000</v>
      </c>
      <c r="F13" s="25">
        <f>SUM(F14:F16)</f>
        <v>49943.34</v>
      </c>
    </row>
    <row r="14" spans="2:6" s="14" customFormat="1" ht="16.5" customHeight="1" thickTop="1" thickBot="1" x14ac:dyDescent="0.3">
      <c r="C14" s="13"/>
      <c r="D14" s="6" t="s">
        <v>16</v>
      </c>
      <c r="E14" s="12"/>
      <c r="F14" s="12">
        <v>22996.48</v>
      </c>
    </row>
    <row r="15" spans="2:6" s="14" customFormat="1" ht="16.5" customHeight="1" thickTop="1" thickBot="1" x14ac:dyDescent="0.3">
      <c r="C15" s="21"/>
      <c r="D15" s="6" t="s">
        <v>17</v>
      </c>
      <c r="E15" s="12"/>
      <c r="F15" s="12">
        <v>17466.86</v>
      </c>
    </row>
    <row r="16" spans="2:6" s="14" customFormat="1" ht="16.5" customHeight="1" thickTop="1" thickBot="1" x14ac:dyDescent="0.3">
      <c r="C16" s="21"/>
      <c r="D16" s="6" t="s">
        <v>18</v>
      </c>
      <c r="E16" s="12"/>
      <c r="F16" s="12">
        <v>9480</v>
      </c>
    </row>
    <row r="17" spans="3:9" s="14" customFormat="1" ht="6.75" customHeight="1" thickTop="1" thickBot="1" x14ac:dyDescent="0.3">
      <c r="C17" s="16"/>
      <c r="D17" s="17"/>
      <c r="E17" s="22"/>
      <c r="F17" s="22"/>
    </row>
    <row r="18" spans="3:9" s="2" customFormat="1" ht="21" customHeight="1" thickTop="1" thickBot="1" x14ac:dyDescent="0.3">
      <c r="C18" s="26">
        <v>4</v>
      </c>
      <c r="D18" s="24" t="s">
        <v>2</v>
      </c>
      <c r="E18" s="25">
        <v>450000</v>
      </c>
      <c r="F18" s="25">
        <f>F20</f>
        <v>0</v>
      </c>
    </row>
    <row r="19" spans="3:9" s="14" customFormat="1" ht="6.75" customHeight="1" thickTop="1" thickBot="1" x14ac:dyDescent="0.3">
      <c r="C19" s="16"/>
      <c r="D19" s="17"/>
      <c r="E19" s="19"/>
      <c r="F19" s="19"/>
    </row>
    <row r="20" spans="3:9" s="2" customFormat="1" ht="21.75" customHeight="1" thickTop="1" thickBot="1" x14ac:dyDescent="0.3">
      <c r="C20" s="26">
        <v>5</v>
      </c>
      <c r="D20" s="24" t="s">
        <v>1</v>
      </c>
      <c r="E20" s="25">
        <v>11000</v>
      </c>
      <c r="F20" s="25">
        <v>0</v>
      </c>
    </row>
    <row r="21" spans="3:9" s="2" customFormat="1" ht="6" customHeight="1" thickTop="1" thickBot="1" x14ac:dyDescent="0.3">
      <c r="C21" s="9"/>
      <c r="D21" s="5"/>
      <c r="E21" s="18"/>
      <c r="F21" s="18"/>
    </row>
    <row r="22" spans="3:9" s="2" customFormat="1" ht="21" customHeight="1" thickTop="1" thickBot="1" x14ac:dyDescent="0.3">
      <c r="C22" s="26">
        <v>6</v>
      </c>
      <c r="D22" s="24" t="s">
        <v>5</v>
      </c>
      <c r="E22" s="25">
        <v>476000</v>
      </c>
      <c r="F22" s="25">
        <v>0</v>
      </c>
    </row>
    <row r="23" spans="3:9" s="2" customFormat="1" ht="6.75" customHeight="1" thickTop="1" thickBot="1" x14ac:dyDescent="0.3">
      <c r="C23" s="9"/>
      <c r="D23" s="5"/>
      <c r="E23" s="18"/>
      <c r="F23" s="18"/>
    </row>
    <row r="24" spans="3:9" s="2" customFormat="1" ht="20.25" customHeight="1" thickTop="1" thickBot="1" x14ac:dyDescent="0.3">
      <c r="C24" s="26">
        <v>7</v>
      </c>
      <c r="D24" s="24" t="s">
        <v>8</v>
      </c>
      <c r="E24" s="25">
        <v>10000</v>
      </c>
      <c r="F24" s="25">
        <v>0</v>
      </c>
    </row>
    <row r="25" spans="3:9" ht="16.5" thickTop="1" thickBot="1" x14ac:dyDescent="0.3">
      <c r="C25" s="7"/>
      <c r="D25" s="1"/>
      <c r="E25" s="20"/>
      <c r="F25" s="20"/>
    </row>
    <row r="26" spans="3:9" ht="15.75" thickTop="1" x14ac:dyDescent="0.25">
      <c r="F26" s="28">
        <f>F4+F11++F13</f>
        <v>7517471.3999999994</v>
      </c>
    </row>
    <row r="29" spans="3:9" ht="15.75" thickBot="1" x14ac:dyDescent="0.3"/>
    <row r="30" spans="3:9" ht="15.75" thickBot="1" x14ac:dyDescent="0.3">
      <c r="F30" s="38">
        <v>6746.66</v>
      </c>
      <c r="G30" s="39"/>
      <c r="H30" s="39"/>
      <c r="I30" s="39">
        <v>59676</v>
      </c>
    </row>
    <row r="31" spans="3:9" x14ac:dyDescent="0.25">
      <c r="I31" s="40">
        <f>F30+I30</f>
        <v>66422.66</v>
      </c>
    </row>
    <row r="32" spans="3:9" x14ac:dyDescent="0.25">
      <c r="I32" s="40">
        <f>F26+I31</f>
        <v>7583894.0599999996</v>
      </c>
    </row>
  </sheetData>
  <mergeCells count="2">
    <mergeCell ref="C3:D3"/>
    <mergeCell ref="C2:F2"/>
  </mergeCells>
  <pageMargins left="3.937007874015748E-2" right="3.937007874015748E-2" top="1.3385826771653544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OI Consolidado</vt:lpstr>
      <vt:lpstr>OI CODERN RT 30.11</vt:lpstr>
      <vt:lpstr>OI CODERN RP 30.11</vt:lpstr>
      <vt:lpstr>OI APMC RT 30.11</vt:lpstr>
      <vt:lpstr>OI APMC RP 30.11</vt:lpstr>
      <vt:lpstr>OI CODERN RT 30.10</vt:lpstr>
      <vt:lpstr>'OI Consolidado'!Area_de_impressao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Yasmin Carvalho Arcanjo da Silva</dc:creator>
  <cp:lastModifiedBy>Michele Queiros Moura</cp:lastModifiedBy>
  <cp:lastPrinted>2023-12-07T16:38:12Z</cp:lastPrinted>
  <dcterms:created xsi:type="dcterms:W3CDTF">2022-11-14T16:20:54Z</dcterms:created>
  <dcterms:modified xsi:type="dcterms:W3CDTF">2023-12-08T17:56:31Z</dcterms:modified>
</cp:coreProperties>
</file>