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4\"/>
    </mc:Choice>
  </mc:AlternateContent>
  <bookViews>
    <workbookView xWindow="0" yWindow="0" windowWidth="28800" windowHeight="11835" tabRatio="708" activeTab="2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BP!$A$1:$U$37</definedName>
    <definedName name="_xlnm.Print_Area" localSheetId="4">DFC!$A$1:$I$57</definedName>
    <definedName name="_xlnm.Print_Area" localSheetId="1">DRE!$A$1:$D$37</definedName>
    <definedName name="_xlnm.Print_Area" localSheetId="5">DVA!$A$1:$I$48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" l="1"/>
  <c r="I15" i="3"/>
  <c r="K13" i="3"/>
  <c r="I13" i="3"/>
  <c r="G20" i="1"/>
  <c r="K22" i="3" l="1"/>
  <c r="K27" i="3" s="1"/>
  <c r="K31" i="3" s="1"/>
  <c r="I22" i="3"/>
  <c r="I27" i="3" s="1"/>
  <c r="I31" i="3" s="1"/>
  <c r="K32" i="3" l="1"/>
  <c r="L9" i="4"/>
  <c r="L13" i="4" s="1"/>
  <c r="I32" i="3"/>
  <c r="J9" i="4"/>
  <c r="J13" i="4" s="1"/>
  <c r="N7" i="5"/>
  <c r="S24" i="1" l="1"/>
  <c r="I20" i="1"/>
  <c r="G33" i="1"/>
  <c r="I17" i="1"/>
  <c r="G17" i="1"/>
  <c r="H35" i="6"/>
  <c r="F35" i="6"/>
  <c r="I45" i="10"/>
  <c r="G45" i="10"/>
  <c r="G41" i="10"/>
  <c r="I41" i="10"/>
  <c r="I36" i="10"/>
  <c r="G36" i="10"/>
  <c r="I31" i="10"/>
  <c r="G31" i="10"/>
  <c r="I25" i="10"/>
  <c r="G25" i="10"/>
  <c r="I20" i="10"/>
  <c r="G20" i="10"/>
  <c r="I12" i="10"/>
  <c r="G12" i="10"/>
  <c r="I7" i="10"/>
  <c r="G7" i="10"/>
  <c r="F56" i="6"/>
  <c r="F48" i="6"/>
  <c r="F43" i="6"/>
  <c r="H56" i="6"/>
  <c r="H48" i="6"/>
  <c r="H43" i="6"/>
  <c r="G15" i="3"/>
  <c r="G13" i="3"/>
  <c r="U33" i="1"/>
  <c r="S33" i="1"/>
  <c r="U24" i="1"/>
  <c r="U15" i="1"/>
  <c r="S15" i="1"/>
  <c r="I33" i="1"/>
  <c r="E15" i="3"/>
  <c r="E13" i="3"/>
  <c r="N9" i="5"/>
  <c r="N10" i="5"/>
  <c r="E52" i="6"/>
  <c r="E54" i="6" s="1"/>
  <c r="E28" i="6"/>
  <c r="E27" i="6"/>
  <c r="E24" i="6"/>
  <c r="E23" i="6"/>
  <c r="E21" i="6"/>
  <c r="E20" i="6"/>
  <c r="E19" i="6"/>
  <c r="N14" i="5"/>
  <c r="L18" i="5"/>
  <c r="L19" i="5" s="1"/>
  <c r="N8" i="5"/>
  <c r="L11" i="5"/>
  <c r="L12" i="5" s="1"/>
  <c r="J11" i="5"/>
  <c r="J12" i="5" s="1"/>
  <c r="N17" i="5"/>
  <c r="N15" i="5"/>
  <c r="N16" i="5"/>
  <c r="J18" i="5"/>
  <c r="J19" i="5" s="1"/>
  <c r="F11" i="5"/>
  <c r="F12" i="5"/>
  <c r="H11" i="5"/>
  <c r="H12" i="5"/>
  <c r="H18" i="5"/>
  <c r="H19" i="5"/>
  <c r="F18" i="5"/>
  <c r="F19" i="5"/>
  <c r="G30" i="10" l="1"/>
  <c r="I18" i="10"/>
  <c r="I23" i="10" s="1"/>
  <c r="I28" i="10" s="1"/>
  <c r="I30" i="10"/>
  <c r="G18" i="10"/>
  <c r="G23" i="10" s="1"/>
  <c r="G28" i="10" s="1"/>
  <c r="F50" i="6"/>
  <c r="F58" i="6" s="1"/>
  <c r="H50" i="6"/>
  <c r="N11" i="5"/>
  <c r="N12" i="5" s="1"/>
  <c r="N18" i="5"/>
  <c r="N19" i="5" s="1"/>
  <c r="G22" i="3"/>
  <c r="G27" i="3" s="1"/>
  <c r="G31" i="3" s="1"/>
  <c r="G32" i="3" s="1"/>
  <c r="E22" i="3"/>
  <c r="E27" i="3" s="1"/>
  <c r="E31" i="3" s="1"/>
  <c r="E32" i="3" s="1"/>
  <c r="S26" i="1"/>
  <c r="S35" i="1" s="1"/>
  <c r="U26" i="1"/>
  <c r="U35" i="1" s="1"/>
  <c r="G35" i="1"/>
  <c r="I35" i="1"/>
  <c r="H9" i="4" l="1"/>
  <c r="H13" i="4" s="1"/>
  <c r="F9" i="4"/>
  <c r="F13" i="4" s="1"/>
  <c r="S37" i="1"/>
  <c r="U37" i="1"/>
</calcChain>
</file>

<file path=xl/sharedStrings.xml><?xml version="1.0" encoding="utf-8"?>
<sst xmlns="http://schemas.openxmlformats.org/spreadsheetml/2006/main" count="233" uniqueCount="185">
  <si>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</si>
  <si>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</si>
  <si>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</si>
  <si>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</si>
  <si>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</si>
  <si>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</si>
  <si>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</si>
  <si>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</si>
  <si>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</si>
  <si>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</si>
  <si>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</si>
  <si>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</si>
  <si>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</si>
  <si>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</si>
  <si>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</si>
  <si>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</si>
  <si>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</si>
  <si>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</si>
  <si>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</si>
  <si>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</si>
  <si>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</si>
  <si>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</si>
  <si>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</si>
  <si>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</si>
  <si>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</si>
  <si>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</si>
  <si>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Fornecedores</t>
  </si>
  <si>
    <t>Lucro/(Prejuízo) líquido por ação (em R$)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</si>
  <si>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</si>
  <si>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</si>
  <si>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</si>
  <si>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</si>
  <si>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</si>
  <si>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</si>
  <si>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</si>
  <si>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</si>
  <si>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(Despesas)/Receitas operacionais</t>
  </si>
  <si>
    <t>Lucro Bruto</t>
  </si>
  <si>
    <t>Custos operacionais</t>
  </si>
  <si>
    <t>Receita Líquida dos serviços</t>
  </si>
  <si>
    <t>Descrição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</si>
  <si>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</si>
  <si>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</si>
  <si>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</si>
  <si>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</si>
  <si>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</si>
  <si>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</si>
  <si>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</si>
  <si>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</si>
  <si>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</si>
  <si>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</si>
  <si>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</si>
  <si>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</si>
  <si>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</si>
  <si>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</si>
  <si>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</si>
  <si>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</si>
  <si>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</si>
  <si>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</si>
  <si>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</si>
  <si>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</si>
  <si>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</si>
  <si>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</si>
  <si>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</si>
  <si>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</si>
  <si>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Fluxos de caixa das atividades operacionais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</si>
  <si>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</si>
  <si>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</si>
  <si>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</si>
  <si>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</si>
  <si>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</si>
  <si>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</si>
  <si>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</si>
  <si>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</si>
  <si>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</si>
  <si>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</si>
  <si>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</si>
  <si>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</si>
  <si>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</si>
  <si>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</si>
  <si>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</si>
  <si>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</si>
  <si>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</si>
  <si>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</si>
  <si>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</si>
  <si>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</si>
  <si>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6.1</t>
  </si>
  <si>
    <t>Valor adicionado recebido em transferência</t>
  </si>
  <si>
    <t>Valor adicionado líquido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</si>
  <si>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</si>
  <si>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</si>
  <si>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</si>
  <si>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</si>
  <si>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</si>
  <si>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</si>
  <si>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</si>
  <si>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</si>
  <si>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</si>
  <si>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</si>
  <si>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</si>
  <si>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</si>
  <si>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</si>
  <si>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</si>
  <si>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</si>
  <si>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</si>
  <si>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</si>
  <si>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</si>
  <si>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</si>
  <si>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112.03.1.08.    .   -0</t>
  </si>
  <si>
    <t>112.03.1.04.0002.   -0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</si>
  <si>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</si>
  <si>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</si>
  <si>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</si>
  <si>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</si>
  <si>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</si>
  <si>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</si>
  <si>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</si>
  <si>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</si>
  <si>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Obrigações Societárias</t>
  </si>
  <si>
    <t>Outros Passivos</t>
  </si>
  <si>
    <t>Contas a receber</t>
  </si>
  <si>
    <t>Tributos a Compensar/Recuperar</t>
  </si>
  <si>
    <t>Custo dos produtos, das mercadorias e dos serviços vendidos</t>
  </si>
  <si>
    <t>2.4</t>
  </si>
  <si>
    <t>8.1.3</t>
  </si>
  <si>
    <t>FGTS</t>
  </si>
  <si>
    <t>Adiantamentos para Futuro Aumento de Capital</t>
  </si>
  <si>
    <t>Aquisições do Intangível</t>
  </si>
  <si>
    <t>Lucro/Prejuízo líquido do período</t>
  </si>
  <si>
    <t>Passivo e Passivo a descoberto</t>
  </si>
  <si>
    <t>Provisões (reversão) para contingências judiciais</t>
  </si>
  <si>
    <t>Provisões (reversão) para perdas com créditos esperadas</t>
  </si>
  <si>
    <t xml:space="preserve"> </t>
  </si>
  <si>
    <t xml:space="preserve">   Devolução de investimentos</t>
  </si>
  <si>
    <t xml:space="preserve">   Juros sobre investimentos</t>
  </si>
  <si>
    <t>Receitas Antecipadas</t>
  </si>
  <si>
    <t>Em 31 de dezembro de 2022</t>
  </si>
  <si>
    <t>DEMONSTRAÇÃO DAS MUTAÇÕES DO PATRIMÔNIO LÍQUIDO</t>
  </si>
  <si>
    <t>Despesas com provisão de perdas estimadas sobre créditos</t>
  </si>
  <si>
    <t>1.3</t>
  </si>
  <si>
    <t>Outras Receitas</t>
  </si>
  <si>
    <t>Provisões para Contingências (Reversão/Constituição)</t>
  </si>
  <si>
    <t>8.2.2</t>
  </si>
  <si>
    <t>8.2.3</t>
  </si>
  <si>
    <t>Federais</t>
  </si>
  <si>
    <t>Estaduais</t>
  </si>
  <si>
    <t>Municipais</t>
  </si>
  <si>
    <t>20.b</t>
  </si>
  <si>
    <t>20.a</t>
  </si>
  <si>
    <t>31 de dezembro de 2023</t>
  </si>
  <si>
    <t>Em 31 de dezembro de 2023</t>
  </si>
  <si>
    <t>21.b</t>
  </si>
  <si>
    <t>21.a</t>
  </si>
  <si>
    <t>Capital social (Nota 19)</t>
  </si>
  <si>
    <t>Adiantamentos para Aumento de Capital (Nota 20.b)</t>
  </si>
  <si>
    <t>Ajustes de Avaliação Patrimonial (Nota 22)</t>
  </si>
  <si>
    <t>Lucros/ (Prejuízos)  acumulados (Nota 21.b)</t>
  </si>
  <si>
    <t>16/18</t>
  </si>
  <si>
    <t>24/25</t>
  </si>
  <si>
    <t>24/25/28</t>
  </si>
  <si>
    <t xml:space="preserve">       Contas a Receber - Clientes</t>
  </si>
  <si>
    <t xml:space="preserve">       Contas a Receber - Outorgas</t>
  </si>
  <si>
    <t>Contas a Receber - Outorgas</t>
  </si>
  <si>
    <t>Total do passivo a descoberto</t>
  </si>
  <si>
    <t>Total do Passivo e Passivo a descoberto</t>
  </si>
  <si>
    <t>Convênios</t>
  </si>
  <si>
    <t xml:space="preserve">Período de três meses findos em 31 de março de </t>
  </si>
  <si>
    <t>Mutações do período</t>
  </si>
  <si>
    <t>Resultado Abrangente Consolidado do período</t>
  </si>
  <si>
    <t>Resultado do período</t>
  </si>
  <si>
    <t>Lucro/(Prejuízo) líquido do período</t>
  </si>
  <si>
    <t>Lucro/Prejuízo do período</t>
  </si>
  <si>
    <t>Caixa e equivalentes de caixa no início do período</t>
  </si>
  <si>
    <t>Caixa e equivalentes de caixa no final do período</t>
  </si>
  <si>
    <t>13.a</t>
  </si>
  <si>
    <t>13.b</t>
  </si>
  <si>
    <t>13.b/14</t>
  </si>
  <si>
    <t>30 de junho de 2024</t>
  </si>
  <si>
    <t xml:space="preserve">Período de seis meses findos em 30 de junho de </t>
  </si>
  <si>
    <t xml:space="preserve">Período de três meses findos em 30 de junho de </t>
  </si>
  <si>
    <t>Em 30 de junho de 2023</t>
  </si>
  <si>
    <t>Em 30 de junho de 2024</t>
  </si>
  <si>
    <t>Impostos diferidos</t>
  </si>
  <si>
    <t>Lucros retidos / Prejuízo do período</t>
  </si>
  <si>
    <t xml:space="preserve">                                                   BALANÇO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</si>
</sst>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,"/>
    <numFmt numFmtId="166" formatCode="#,##0;\(#,##0,\)"/>
    <numFmt numFmtId="167" formatCode="#,##0.00000,"/>
    <numFmt numFmtId="168" formatCode="_-* #,##0_-;\-* #,##0_-;_-* &quot;-&quot;??_-;_-@_-"/>
    <numFmt numFmtId="169" formatCode="_-* #,##0.0000_-;\-* #,##0.0000_-;_-* &quot;-&quot;??_-;_-@_-"/>
    <numFmt numFmtId="170" formatCode="#,##0,;\(#,##0,\)"/>
    <numFmt numFmtId="171" formatCode="#,##0.00_ ;\-#,##0.00\ "/>
    <numFmt numFmtId="172" formatCode="_-* #,##0,;\(#,##0,\);_-* &quot;-&quot;??_-;_-@_-"/>
    <numFmt numFmtId="173" formatCode="00000"/>
    <numFmt numFmtId="174" formatCode="* #,##0_);* \(#,##0\);&quot;-&quot;??_);@"/>
    <numFmt numFmtId="175" formatCode="_-[$€-2]* #,##0.00_-;\-[$€-2]* #,##0.00_-;_-[$€-2]* &quot;-&quot;??_-"/>
  </numFmts>
  <fonts count="49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2" fillId="4" borderId="0" applyNumberFormat="0" applyBorder="0" applyAlignment="0" applyProtection="0"/>
    <xf numFmtId="0" fontId="34" fillId="16" borderId="4" applyNumberFormat="0" applyAlignment="0" applyProtection="0"/>
    <xf numFmtId="0" fontId="35" fillId="17" borderId="5" applyNumberFormat="0" applyAlignment="0" applyProtection="0"/>
    <xf numFmtId="0" fontId="36" fillId="0" borderId="6" applyNumberFormat="0" applyFill="0" applyAlignment="0" applyProtection="0"/>
    <xf numFmtId="174" fontId="31" fillId="0" borderId="0" applyFill="0" applyBorder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7" fillId="7" borderId="4" applyNumberFormat="0" applyAlignment="0" applyProtection="0"/>
    <xf numFmtId="175" fontId="28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43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29" fillId="0" borderId="12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</cellStyleXfs>
  <cellXfs count="290">
    <xf numFmtId="0" fontId="0" fillId="0" borderId="0" xfId="0"/>
    <xf numFmtId="0" fontId="7" fillId="0" borderId="0" xfId="7"/>
    <xf numFmtId="0" fontId="11" fillId="0" borderId="0" xfId="9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0" fontId="7" fillId="0" borderId="0" xfId="1"/>
    <xf numFmtId="0" fontId="13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 indent="1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167" fontId="7" fillId="0" borderId="0" xfId="3" applyNumberFormat="1" applyFont="1"/>
    <xf numFmtId="0" fontId="7" fillId="0" borderId="0" xfId="3" applyFont="1" applyAlignment="1">
      <alignment horizontal="left" vertical="center" indent="1"/>
    </xf>
    <xf numFmtId="165" fontId="7" fillId="0" borderId="0" xfId="2" applyNumberFormat="1" applyFill="1" applyAlignment="1">
      <alignment horizontal="right" vertical="center"/>
    </xf>
    <xf numFmtId="0" fontId="0" fillId="0" borderId="0" xfId="3" applyFont="1" applyAlignment="1">
      <alignment horizontal="left" vertical="center" indent="1"/>
    </xf>
    <xf numFmtId="0" fontId="7" fillId="0" borderId="0" xfId="3" applyFont="1" applyAlignment="1">
      <alignment horizontal="left" vertical="center" indent="3"/>
    </xf>
    <xf numFmtId="0" fontId="11" fillId="0" borderId="1" xfId="3" applyFont="1" applyBorder="1" applyAlignment="1">
      <alignment vertical="center"/>
    </xf>
    <xf numFmtId="0" fontId="12" fillId="0" borderId="0" xfId="5" applyNumberFormat="1" applyFont="1" applyFill="1" applyAlignment="1">
      <alignment horizontal="center" vertical="center"/>
    </xf>
    <xf numFmtId="165" fontId="7" fillId="0" borderId="0" xfId="3" applyNumberFormat="1" applyFont="1" applyAlignment="1">
      <alignment horizontal="right" vertical="center"/>
    </xf>
    <xf numFmtId="0" fontId="7" fillId="0" borderId="0" xfId="1" applyAlignment="1">
      <alignment horizontal="center"/>
    </xf>
    <xf numFmtId="165" fontId="11" fillId="0" borderId="0" xfId="2" applyNumberFormat="1" applyFont="1" applyFill="1" applyAlignment="1">
      <alignment horizontal="right" vertical="center"/>
    </xf>
    <xf numFmtId="0" fontId="7" fillId="0" borderId="0" xfId="3" applyFont="1" applyAlignment="1">
      <alignment horizontal="left" vertical="center" indent="2"/>
    </xf>
    <xf numFmtId="165" fontId="7" fillId="0" borderId="0" xfId="1" applyNumberFormat="1"/>
    <xf numFmtId="0" fontId="11" fillId="0" borderId="1" xfId="3" applyFont="1" applyBorder="1" applyAlignment="1">
      <alignment horizontal="center" vertical="center"/>
    </xf>
    <xf numFmtId="165" fontId="11" fillId="0" borderId="0" xfId="4" applyNumberFormat="1" applyFont="1" applyFill="1" applyAlignment="1">
      <alignment horizontal="center" vertical="center"/>
    </xf>
    <xf numFmtId="165" fontId="0" fillId="0" borderId="0" xfId="2" applyNumberFormat="1" applyFont="1" applyFill="1"/>
    <xf numFmtId="0" fontId="5" fillId="0" borderId="0" xfId="3" applyFont="1" applyAlignment="1">
      <alignment vertical="center"/>
    </xf>
    <xf numFmtId="41" fontId="7" fillId="0" borderId="0" xfId="4" applyNumberFormat="1" applyFont="1" applyFill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43" fontId="7" fillId="0" borderId="0" xfId="1" applyNumberFormat="1"/>
    <xf numFmtId="170" fontId="7" fillId="0" borderId="0" xfId="6" applyNumberFormat="1" applyFill="1"/>
    <xf numFmtId="166" fontId="7" fillId="0" borderId="0" xfId="1" applyNumberFormat="1"/>
    <xf numFmtId="171" fontId="7" fillId="0" borderId="0" xfId="1" applyNumberFormat="1"/>
    <xf numFmtId="0" fontId="6" fillId="0" borderId="1" xfId="0" applyFont="1" applyBorder="1" applyAlignment="1">
      <alignment vertical="center"/>
    </xf>
    <xf numFmtId="0" fontId="5" fillId="0" borderId="0" xfId="1" applyFont="1" applyAlignment="1">
      <alignment horizontal="left" vertical="center" indent="1"/>
    </xf>
    <xf numFmtId="43" fontId="7" fillId="0" borderId="0" xfId="14" applyFont="1" applyFill="1" applyAlignment="1">
      <alignment horizontal="right" vertical="center"/>
    </xf>
    <xf numFmtId="43" fontId="7" fillId="0" borderId="0" xfId="14" applyFont="1" applyFill="1"/>
    <xf numFmtId="165" fontId="7" fillId="0" borderId="0" xfId="2" applyNumberFormat="1" applyFont="1" applyFill="1" applyAlignment="1">
      <alignment horizontal="right" vertical="center"/>
    </xf>
    <xf numFmtId="167" fontId="7" fillId="0" borderId="0" xfId="3" applyNumberFormat="1" applyFont="1" applyAlignment="1">
      <alignment horizontal="right"/>
    </xf>
    <xf numFmtId="0" fontId="7" fillId="0" borderId="0" xfId="5" applyNumberFormat="1" applyFont="1" applyFill="1" applyAlignment="1">
      <alignment horizontal="right" vertical="center"/>
    </xf>
    <xf numFmtId="0" fontId="7" fillId="0" borderId="0" xfId="1" applyAlignment="1">
      <alignment horizontal="right"/>
    </xf>
    <xf numFmtId="0" fontId="26" fillId="0" borderId="0" xfId="7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0" xfId="1" applyFont="1" applyAlignment="1">
      <alignment horizontal="left" wrapText="1" indent="1"/>
    </xf>
    <xf numFmtId="43" fontId="7" fillId="0" borderId="0" xfId="6" applyFill="1"/>
    <xf numFmtId="0" fontId="9" fillId="0" borderId="0" xfId="1" applyFont="1" applyAlignment="1">
      <alignment vertical="center"/>
    </xf>
    <xf numFmtId="170" fontId="9" fillId="0" borderId="0" xfId="4" applyNumberFormat="1" applyFont="1" applyFill="1" applyAlignment="1">
      <alignment horizontal="right" vertical="center"/>
    </xf>
    <xf numFmtId="170" fontId="7" fillId="0" borderId="0" xfId="1" applyNumberFormat="1"/>
    <xf numFmtId="0" fontId="0" fillId="0" borderId="0" xfId="1" applyFont="1" applyAlignment="1">
      <alignment horizontal="left" vertical="center" indent="1"/>
    </xf>
    <xf numFmtId="170" fontId="9" fillId="0" borderId="2" xfId="4" applyNumberFormat="1" applyFont="1" applyFill="1" applyBorder="1" applyAlignment="1">
      <alignment horizontal="right" vertical="center"/>
    </xf>
    <xf numFmtId="0" fontId="8" fillId="0" borderId="0" xfId="1" applyFont="1"/>
    <xf numFmtId="43" fontId="9" fillId="0" borderId="0" xfId="6" applyFont="1" applyFill="1"/>
    <xf numFmtId="0" fontId="9" fillId="0" borderId="0" xfId="1" applyFont="1"/>
    <xf numFmtId="0" fontId="13" fillId="0" borderId="0" xfId="1" applyFont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39" fontId="7" fillId="0" borderId="0" xfId="1" applyNumberFormat="1"/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170" fontId="11" fillId="0" borderId="0" xfId="6" applyNumberFormat="1" applyFont="1" applyFill="1" applyBorder="1"/>
    <xf numFmtId="43" fontId="7" fillId="0" borderId="0" xfId="14" applyFont="1" applyFill="1" applyAlignment="1">
      <alignment horizontal="right"/>
    </xf>
    <xf numFmtId="0" fontId="11" fillId="0" borderId="2" xfId="3" applyFont="1" applyBorder="1" applyAlignment="1">
      <alignment vertical="center"/>
    </xf>
    <xf numFmtId="170" fontId="7" fillId="0" borderId="2" xfId="6" applyNumberFormat="1" applyFill="1" applyBorder="1"/>
    <xf numFmtId="170" fontId="7" fillId="0" borderId="0" xfId="6" applyNumberFormat="1" applyFill="1" applyBorder="1"/>
    <xf numFmtId="0" fontId="7" fillId="0" borderId="0" xfId="1" applyAlignment="1">
      <alignment horizontal="left" indent="3"/>
    </xf>
    <xf numFmtId="0" fontId="25" fillId="0" borderId="0" xfId="3" applyFont="1" applyAlignment="1">
      <alignment vertical="center"/>
    </xf>
    <xf numFmtId="168" fontId="7" fillId="0" borderId="0" xfId="6" applyNumberFormat="1" applyFill="1"/>
    <xf numFmtId="168" fontId="7" fillId="0" borderId="0" xfId="6" applyNumberFormat="1" applyFill="1" applyBorder="1"/>
    <xf numFmtId="0" fontId="13" fillId="0" borderId="0" xfId="1" applyFont="1" applyAlignment="1">
      <alignment horizontal="center"/>
    </xf>
    <xf numFmtId="0" fontId="7" fillId="0" borderId="0" xfId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168" fontId="13" fillId="0" borderId="0" xfId="6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8" fontId="13" fillId="0" borderId="0" xfId="6" applyNumberFormat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6" fillId="0" borderId="0" xfId="5" applyNumberFormat="1" applyFont="1" applyFill="1" applyAlignment="1">
      <alignment horizontal="center" vertical="center"/>
    </xf>
    <xf numFmtId="0" fontId="11" fillId="0" borderId="2" xfId="1" applyFont="1" applyBorder="1"/>
    <xf numFmtId="0" fontId="16" fillId="0" borderId="0" xfId="1" applyFont="1"/>
    <xf numFmtId="0" fontId="11" fillId="0" borderId="0" xfId="1" applyFont="1"/>
    <xf numFmtId="170" fontId="0" fillId="0" borderId="0" xfId="0" applyNumberFormat="1"/>
    <xf numFmtId="170" fontId="11" fillId="0" borderId="0" xfId="1" applyNumberFormat="1" applyFont="1"/>
    <xf numFmtId="0" fontId="7" fillId="0" borderId="0" xfId="1" applyAlignment="1">
      <alignment horizontal="left" indent="2"/>
    </xf>
    <xf numFmtId="0" fontId="12" fillId="0" borderId="0" xfId="1" applyFont="1" applyAlignment="1">
      <alignment horizontal="center"/>
    </xf>
    <xf numFmtId="170" fontId="24" fillId="0" borderId="0" xfId="0" applyNumberFormat="1" applyFont="1"/>
    <xf numFmtId="0" fontId="11" fillId="0" borderId="1" xfId="1" applyFont="1" applyBorder="1"/>
    <xf numFmtId="43" fontId="7" fillId="0" borderId="0" xfId="2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7" fillId="0" borderId="0" xfId="11" applyFont="1"/>
    <xf numFmtId="0" fontId="7" fillId="0" borderId="0" xfId="11" applyFont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1" fillId="0" borderId="2" xfId="7" applyFont="1" applyBorder="1" applyAlignment="1">
      <alignment horizontal="centerContinuous" vertical="center"/>
    </xf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1" fillId="0" borderId="0" xfId="11" applyFont="1" applyAlignment="1">
      <alignment horizontal="right" vertical="center"/>
    </xf>
    <xf numFmtId="0" fontId="7" fillId="0" borderId="0" xfId="3" applyFont="1" applyAlignment="1">
      <alignment horizontal="right" vertical="center" indent="1"/>
    </xf>
    <xf numFmtId="0" fontId="11" fillId="0" borderId="1" xfId="11" applyFont="1" applyBorder="1" applyAlignment="1">
      <alignment horizontal="left" vertical="center"/>
    </xf>
    <xf numFmtId="0" fontId="11" fillId="0" borderId="1" xfId="11" applyFont="1" applyBorder="1" applyAlignment="1">
      <alignment vertical="center"/>
    </xf>
    <xf numFmtId="0" fontId="11" fillId="0" borderId="0" xfId="11" applyFont="1" applyAlignment="1">
      <alignment vertical="center"/>
    </xf>
    <xf numFmtId="170" fontId="11" fillId="0" borderId="0" xfId="11" applyNumberFormat="1" applyFont="1" applyAlignment="1">
      <alignment horizontal="right" vertical="center"/>
    </xf>
    <xf numFmtId="0" fontId="0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indent="1"/>
    </xf>
    <xf numFmtId="170" fontId="7" fillId="0" borderId="0" xfId="12" applyNumberFormat="1" applyFont="1" applyFill="1" applyAlignment="1">
      <alignment horizontal="right" vertical="center"/>
    </xf>
    <xf numFmtId="0" fontId="0" fillId="0" borderId="0" xfId="11" applyFont="1" applyAlignment="1">
      <alignment horizontal="left" vertical="center" indent="1"/>
    </xf>
    <xf numFmtId="0" fontId="7" fillId="0" borderId="2" xfId="11" applyFont="1" applyBorder="1" applyAlignment="1">
      <alignment horizontal="left" vertical="center"/>
    </xf>
    <xf numFmtId="0" fontId="7" fillId="0" borderId="2" xfId="11" applyFont="1" applyBorder="1" applyAlignment="1">
      <alignment vertical="center"/>
    </xf>
    <xf numFmtId="170" fontId="7" fillId="0" borderId="0" xfId="11" applyNumberFormat="1" applyFont="1" applyAlignment="1">
      <alignment horizontal="right" vertical="center"/>
    </xf>
    <xf numFmtId="0" fontId="11" fillId="0" borderId="2" xfId="11" applyFont="1" applyBorder="1" applyAlignment="1">
      <alignment vertical="center"/>
    </xf>
    <xf numFmtId="170" fontId="0" fillId="0" borderId="0" xfId="11" applyNumberFormat="1" applyFont="1"/>
    <xf numFmtId="170" fontId="7" fillId="0" borderId="0" xfId="11" applyNumberFormat="1" applyFont="1"/>
    <xf numFmtId="0" fontId="7" fillId="0" borderId="1" xfId="11" applyFont="1" applyBorder="1" applyAlignment="1">
      <alignment horizontal="left" vertical="center"/>
    </xf>
    <xf numFmtId="0" fontId="7" fillId="0" borderId="1" xfId="11" applyFont="1" applyBorder="1" applyAlignment="1">
      <alignment vertical="center"/>
    </xf>
    <xf numFmtId="43" fontId="7" fillId="0" borderId="0" xfId="11" applyNumberFormat="1" applyFont="1"/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horizontal="left" vertical="center" indent="1"/>
    </xf>
    <xf numFmtId="0" fontId="7" fillId="0" borderId="0" xfId="11" applyFont="1" applyAlignment="1">
      <alignment horizontal="left" vertical="center" indent="2"/>
    </xf>
    <xf numFmtId="170" fontId="7" fillId="0" borderId="0" xfId="13" applyNumberFormat="1" applyFont="1" applyFill="1" applyAlignment="1">
      <alignment horizontal="right" vertical="center"/>
    </xf>
    <xf numFmtId="0" fontId="7" fillId="0" borderId="2" xfId="11" applyFont="1" applyBorder="1"/>
    <xf numFmtId="43" fontId="7" fillId="0" borderId="0" xfId="12" applyFont="1" applyFill="1" applyAlignment="1">
      <alignment horizontal="center" vertical="center"/>
    </xf>
    <xf numFmtId="173" fontId="7" fillId="0" borderId="0" xfId="11" applyNumberFormat="1" applyFont="1" applyAlignment="1">
      <alignment horizontal="center" vertical="center"/>
    </xf>
    <xf numFmtId="43" fontId="11" fillId="0" borderId="0" xfId="12" applyFont="1" applyFill="1"/>
    <xf numFmtId="0" fontId="21" fillId="0" borderId="0" xfId="7" applyFont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6" fillId="0" borderId="0" xfId="10" applyFont="1" applyAlignment="1">
      <alignment horizontal="right"/>
    </xf>
    <xf numFmtId="0" fontId="20" fillId="0" borderId="0" xfId="7" applyFont="1" applyAlignment="1">
      <alignment vertical="center"/>
    </xf>
    <xf numFmtId="0" fontId="18" fillId="0" borderId="0" xfId="7" applyFont="1" applyAlignment="1">
      <alignment horizontal="left" vertical="center" indent="1"/>
    </xf>
    <xf numFmtId="0" fontId="18" fillId="0" borderId="0" xfId="7" applyFont="1" applyAlignment="1">
      <alignment horizontal="left" vertical="center" indent="3"/>
    </xf>
    <xf numFmtId="0" fontId="20" fillId="0" borderId="1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7" fillId="0" borderId="0" xfId="9" applyNumberFormat="1" applyFont="1" applyFill="1" applyAlignment="1">
      <alignment horizontal="center" vertical="center"/>
    </xf>
    <xf numFmtId="0" fontId="7" fillId="0" borderId="0" xfId="7" applyAlignment="1">
      <alignment horizontal="center"/>
    </xf>
    <xf numFmtId="49" fontId="7" fillId="0" borderId="0" xfId="7" applyNumberForma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right" vertical="center" wrapText="1"/>
    </xf>
    <xf numFmtId="0" fontId="9" fillId="0" borderId="0" xfId="7" applyFont="1" applyAlignment="1">
      <alignment horizontal="center" vertical="center" wrapText="1"/>
    </xf>
    <xf numFmtId="168" fontId="7" fillId="0" borderId="0" xfId="6" applyNumberFormat="1" applyFill="1" applyAlignment="1">
      <alignment horizontal="center" vertical="center"/>
    </xf>
    <xf numFmtId="0" fontId="6" fillId="0" borderId="2" xfId="1" applyFont="1" applyBorder="1" applyAlignment="1">
      <alignment vertical="center"/>
    </xf>
    <xf numFmtId="170" fontId="9" fillId="0" borderId="0" xfId="4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43" fontId="12" fillId="0" borderId="0" xfId="14" applyFont="1" applyFill="1" applyBorder="1"/>
    <xf numFmtId="170" fontId="12" fillId="0" borderId="0" xfId="3" applyNumberFormat="1" applyFont="1"/>
    <xf numFmtId="0" fontId="13" fillId="0" borderId="0" xfId="3" applyFont="1" applyAlignment="1">
      <alignment horizontal="right" vertical="center" indent="1"/>
    </xf>
    <xf numFmtId="0" fontId="13" fillId="0" borderId="0" xfId="3" applyFont="1" applyAlignment="1">
      <alignment horizontal="center" vertical="center"/>
    </xf>
    <xf numFmtId="169" fontId="13" fillId="0" borderId="0" xfId="6" applyNumberFormat="1" applyFont="1" applyFill="1" applyBorder="1" applyAlignment="1">
      <alignment horizontal="center"/>
    </xf>
    <xf numFmtId="170" fontId="12" fillId="0" borderId="0" xfId="4" applyNumberFormat="1" applyFont="1" applyFill="1" applyBorder="1" applyAlignment="1">
      <alignment vertical="center"/>
    </xf>
    <xf numFmtId="172" fontId="7" fillId="0" borderId="0" xfId="7" applyNumberFormat="1"/>
    <xf numFmtId="0" fontId="7" fillId="0" borderId="0" xfId="11" applyFont="1" applyAlignment="1">
      <alignment horizontal="center"/>
    </xf>
    <xf numFmtId="0" fontId="7" fillId="0" borderId="0" xfId="3" applyFont="1" applyAlignment="1">
      <alignment horizontal="left" vertical="center"/>
    </xf>
    <xf numFmtId="43" fontId="7" fillId="0" borderId="0" xfId="14" applyFont="1"/>
    <xf numFmtId="43" fontId="5" fillId="0" borderId="0" xfId="14" applyFont="1"/>
    <xf numFmtId="43" fontId="6" fillId="0" borderId="0" xfId="14" applyFont="1" applyAlignment="1">
      <alignment horizontal="center" vertical="center"/>
    </xf>
    <xf numFmtId="43" fontId="8" fillId="0" borderId="0" xfId="14" applyFont="1" applyAlignment="1">
      <alignment horizontal="center" vertical="center"/>
    </xf>
    <xf numFmtId="168" fontId="7" fillId="0" borderId="0" xfId="14" applyNumberFormat="1" applyFont="1" applyFill="1" applyAlignment="1">
      <alignment horizontal="right" vertical="center"/>
    </xf>
    <xf numFmtId="168" fontId="11" fillId="0" borderId="1" xfId="14" applyNumberFormat="1" applyFont="1" applyFill="1" applyBorder="1" applyAlignment="1">
      <alignment horizontal="right" vertical="center"/>
    </xf>
    <xf numFmtId="41" fontId="7" fillId="0" borderId="0" xfId="41" applyNumberFormat="1" applyFont="1" applyFill="1" applyBorder="1" applyAlignment="1">
      <alignment horizontal="right" vertical="center"/>
    </xf>
    <xf numFmtId="168" fontId="7" fillId="0" borderId="0" xfId="14" applyNumberFormat="1" applyFont="1" applyFill="1"/>
    <xf numFmtId="168" fontId="7" fillId="0" borderId="0" xfId="14" applyNumberFormat="1" applyFont="1"/>
    <xf numFmtId="168" fontId="7" fillId="0" borderId="0" xfId="14" applyNumberFormat="1" applyFont="1" applyFill="1" applyBorder="1" applyAlignment="1">
      <alignment horizontal="right" vertical="center"/>
    </xf>
    <xf numFmtId="168" fontId="0" fillId="0" borderId="0" xfId="14" applyNumberFormat="1" applyFont="1" applyFill="1"/>
    <xf numFmtId="174" fontId="7" fillId="0" borderId="0" xfId="14" applyNumberFormat="1" applyFont="1" applyFill="1" applyBorder="1" applyAlignment="1">
      <alignment horizontal="right" vertical="center"/>
    </xf>
    <xf numFmtId="174" fontId="7" fillId="0" borderId="0" xfId="14" applyNumberFormat="1" applyFont="1" applyFill="1"/>
    <xf numFmtId="174" fontId="7" fillId="0" borderId="0" xfId="14" applyNumberFormat="1" applyFont="1" applyFill="1" applyAlignment="1">
      <alignment horizontal="right" vertical="center"/>
    </xf>
    <xf numFmtId="174" fontId="11" fillId="0" borderId="1" xfId="14" applyNumberFormat="1" applyFont="1" applyFill="1" applyBorder="1" applyAlignment="1">
      <alignment horizontal="right" vertical="center"/>
    </xf>
    <xf numFmtId="174" fontId="12" fillId="0" borderId="0" xfId="14" applyNumberFormat="1" applyFont="1" applyFill="1"/>
    <xf numFmtId="174" fontId="13" fillId="0" borderId="2" xfId="14" applyNumberFormat="1" applyFont="1" applyFill="1" applyBorder="1"/>
    <xf numFmtId="174" fontId="13" fillId="0" borderId="0" xfId="6" applyNumberFormat="1" applyFont="1" applyFill="1"/>
    <xf numFmtId="174" fontId="12" fillId="0" borderId="0" xfId="14" applyNumberFormat="1" applyFont="1" applyFill="1" applyAlignment="1">
      <alignment horizontal="right" vertical="center"/>
    </xf>
    <xf numFmtId="174" fontId="12" fillId="0" borderId="0" xfId="6" applyNumberFormat="1" applyFont="1" applyFill="1"/>
    <xf numFmtId="174" fontId="13" fillId="0" borderId="13" xfId="14" applyNumberFormat="1" applyFont="1" applyFill="1" applyBorder="1"/>
    <xf numFmtId="174" fontId="11" fillId="0" borderId="0" xfId="6" applyNumberFormat="1" applyFont="1" applyFill="1"/>
    <xf numFmtId="174" fontId="11" fillId="0" borderId="0" xfId="6" applyNumberFormat="1" applyFont="1" applyFill="1" applyBorder="1"/>
    <xf numFmtId="168" fontId="11" fillId="0" borderId="0" xfId="14" applyNumberFormat="1" applyFont="1" applyAlignment="1">
      <alignment horizontal="right" vertical="center"/>
    </xf>
    <xf numFmtId="174" fontId="11" fillId="0" borderId="0" xfId="14" applyNumberFormat="1" applyFont="1" applyAlignment="1">
      <alignment horizontal="right" vertical="center"/>
    </xf>
    <xf numFmtId="174" fontId="0" fillId="0" borderId="0" xfId="14" applyNumberFormat="1" applyFont="1"/>
    <xf numFmtId="168" fontId="7" fillId="0" borderId="0" xfId="14" applyNumberFormat="1" applyFont="1" applyAlignment="1">
      <alignment horizontal="right" vertical="center"/>
    </xf>
    <xf numFmtId="174" fontId="11" fillId="0" borderId="1" xfId="14" applyNumberFormat="1" applyFont="1" applyBorder="1" applyAlignment="1">
      <alignment horizontal="right" vertical="center"/>
    </xf>
    <xf numFmtId="174" fontId="7" fillId="0" borderId="0" xfId="14" applyNumberFormat="1" applyFont="1" applyAlignment="1">
      <alignment horizontal="right" vertical="center"/>
    </xf>
    <xf numFmtId="174" fontId="7" fillId="0" borderId="2" xfId="14" applyNumberFormat="1" applyFont="1" applyBorder="1" applyAlignment="1">
      <alignment horizontal="right" vertical="center"/>
    </xf>
    <xf numFmtId="174" fontId="7" fillId="0" borderId="1" xfId="14" applyNumberFormat="1" applyFont="1" applyBorder="1" applyAlignment="1">
      <alignment horizontal="right" vertical="center"/>
    </xf>
    <xf numFmtId="174" fontId="11" fillId="0" borderId="2" xfId="14" applyNumberFormat="1" applyFont="1" applyBorder="1" applyAlignment="1">
      <alignment horizontal="right" vertical="center"/>
    </xf>
    <xf numFmtId="174" fontId="11" fillId="0" borderId="3" xfId="14" applyNumberFormat="1" applyFont="1" applyBorder="1" applyAlignment="1">
      <alignment horizontal="right" vertical="center"/>
    </xf>
    <xf numFmtId="174" fontId="6" fillId="0" borderId="2" xfId="14" applyNumberFormat="1" applyFont="1" applyFill="1" applyBorder="1" applyAlignment="1">
      <alignment horizontal="right" vertical="center"/>
    </xf>
    <xf numFmtId="174" fontId="6" fillId="0" borderId="0" xfId="14" applyNumberFormat="1" applyFont="1" applyAlignment="1">
      <alignment vertical="center"/>
    </xf>
    <xf numFmtId="174" fontId="6" fillId="0" borderId="0" xfId="14" applyNumberFormat="1" applyFont="1" applyAlignment="1">
      <alignment horizontal="right" vertical="center"/>
    </xf>
    <xf numFmtId="174" fontId="6" fillId="0" borderId="2" xfId="14" applyNumberFormat="1" applyFont="1" applyBorder="1" applyAlignment="1">
      <alignment horizontal="right" vertical="center"/>
    </xf>
    <xf numFmtId="174" fontId="5" fillId="0" borderId="0" xfId="14" applyNumberFormat="1" applyFont="1" applyFill="1" applyAlignment="1">
      <alignment horizontal="right" vertical="center"/>
    </xf>
    <xf numFmtId="174" fontId="5" fillId="0" borderId="0" xfId="14" applyNumberFormat="1" applyFont="1" applyAlignment="1">
      <alignment vertical="center"/>
    </xf>
    <xf numFmtId="174" fontId="5" fillId="0" borderId="0" xfId="14" applyNumberFormat="1" applyFont="1" applyAlignment="1">
      <alignment horizontal="right" vertical="center"/>
    </xf>
    <xf numFmtId="174" fontId="5" fillId="0" borderId="0" xfId="14" applyNumberFormat="1" applyFont="1" applyFill="1" applyAlignment="1">
      <alignment horizontal="center" vertical="center"/>
    </xf>
    <xf numFmtId="174" fontId="5" fillId="0" borderId="0" xfId="14" applyNumberFormat="1" applyFont="1" applyAlignment="1">
      <alignment horizontal="center" vertical="center"/>
    </xf>
    <xf numFmtId="174" fontId="6" fillId="0" borderId="1" xfId="14" applyNumberFormat="1" applyFont="1" applyFill="1" applyBorder="1" applyAlignment="1">
      <alignment horizontal="right" vertical="center"/>
    </xf>
    <xf numFmtId="174" fontId="9" fillId="0" borderId="1" xfId="14" applyNumberFormat="1" applyFont="1" applyFill="1" applyBorder="1" applyAlignment="1">
      <alignment horizontal="right" vertical="center"/>
    </xf>
    <xf numFmtId="174" fontId="9" fillId="0" borderId="2" xfId="14" applyNumberFormat="1" applyFont="1" applyFill="1" applyBorder="1" applyAlignment="1">
      <alignment horizontal="right" vertical="center"/>
    </xf>
    <xf numFmtId="174" fontId="9" fillId="0" borderId="0" xfId="14" applyNumberFormat="1" applyFont="1" applyFill="1" applyAlignment="1">
      <alignment horizontal="right" vertical="center"/>
    </xf>
    <xf numFmtId="169" fontId="13" fillId="0" borderId="1" xfId="14" applyNumberFormat="1" applyFont="1" applyFill="1" applyBorder="1" applyAlignment="1">
      <alignment horizontal="right"/>
    </xf>
    <xf numFmtId="43" fontId="7" fillId="0" borderId="0" xfId="14" applyFont="1" applyFill="1" applyBorder="1"/>
    <xf numFmtId="43" fontId="11" fillId="0" borderId="0" xfId="14" applyFont="1" applyAlignment="1">
      <alignment horizontal="right" vertical="center" indent="1"/>
    </xf>
    <xf numFmtId="43" fontId="7" fillId="0" borderId="0" xfId="14" applyFont="1" applyAlignment="1">
      <alignment vertical="center"/>
    </xf>
    <xf numFmtId="43" fontId="18" fillId="0" borderId="0" xfId="14" applyFont="1" applyAlignment="1">
      <alignment horizontal="right" vertical="center"/>
    </xf>
    <xf numFmtId="168" fontId="7" fillId="0" borderId="0" xfId="14" applyNumberFormat="1" applyFont="1" applyAlignment="1">
      <alignment vertical="center"/>
    </xf>
    <xf numFmtId="168" fontId="18" fillId="0" borderId="0" xfId="14" applyNumberFormat="1" applyFont="1" applyAlignment="1">
      <alignment horizontal="right" vertical="center"/>
    </xf>
    <xf numFmtId="43" fontId="20" fillId="0" borderId="1" xfId="14" applyFont="1" applyBorder="1" applyAlignment="1">
      <alignment horizontal="right" vertical="center"/>
    </xf>
    <xf numFmtId="43" fontId="20" fillId="0" borderId="0" xfId="14" applyFont="1" applyAlignment="1">
      <alignment horizontal="right" vertical="center"/>
    </xf>
    <xf numFmtId="174" fontId="12" fillId="0" borderId="0" xfId="14" applyNumberFormat="1" applyFont="1" applyFill="1" applyAlignment="1">
      <alignment horizontal="center"/>
    </xf>
    <xf numFmtId="174" fontId="11" fillId="0" borderId="0" xfId="14" applyNumberFormat="1" applyFont="1" applyAlignment="1">
      <alignment horizontal="center" vertical="center"/>
    </xf>
    <xf numFmtId="174" fontId="7" fillId="0" borderId="0" xfId="14" applyNumberFormat="1" applyFont="1" applyAlignment="1">
      <alignment horizontal="center"/>
    </xf>
    <xf numFmtId="174" fontId="7" fillId="0" borderId="0" xfId="14" applyNumberFormat="1" applyFont="1" applyAlignment="1">
      <alignment horizontal="center" vertical="center"/>
    </xf>
    <xf numFmtId="174" fontId="18" fillId="0" borderId="0" xfId="14" applyNumberFormat="1" applyFont="1" applyAlignment="1">
      <alignment horizontal="center" vertical="center"/>
    </xf>
    <xf numFmtId="174" fontId="12" fillId="0" borderId="0" xfId="14" applyNumberFormat="1" applyFont="1" applyAlignment="1">
      <alignment horizontal="center"/>
    </xf>
    <xf numFmtId="174" fontId="0" fillId="0" borderId="0" xfId="14" applyNumberFormat="1" applyFont="1" applyAlignment="1">
      <alignment horizontal="center"/>
    </xf>
    <xf numFmtId="174" fontId="7" fillId="0" borderId="0" xfId="14" applyNumberFormat="1" applyFont="1"/>
    <xf numFmtId="174" fontId="11" fillId="0" borderId="0" xfId="14" applyNumberFormat="1" applyFont="1" applyAlignment="1">
      <alignment horizontal="center"/>
    </xf>
    <xf numFmtId="174" fontId="13" fillId="0" borderId="0" xfId="14" applyNumberFormat="1" applyFont="1" applyFill="1" applyAlignment="1">
      <alignment horizontal="center"/>
    </xf>
    <xf numFmtId="174" fontId="13" fillId="0" borderId="2" xfId="14" applyNumberFormat="1" applyFont="1" applyFill="1" applyBorder="1" applyAlignment="1">
      <alignment horizontal="center"/>
    </xf>
    <xf numFmtId="43" fontId="7" fillId="0" borderId="2" xfId="14" applyFont="1" applyBorder="1"/>
    <xf numFmtId="43" fontId="18" fillId="0" borderId="2" xfId="14" applyFont="1" applyBorder="1" applyAlignment="1">
      <alignment horizontal="right" vertical="center"/>
    </xf>
    <xf numFmtId="43" fontId="7" fillId="0" borderId="2" xfId="14" applyFont="1" applyBorder="1" applyAlignment="1">
      <alignment vertical="center"/>
    </xf>
    <xf numFmtId="43" fontId="7" fillId="0" borderId="13" xfId="14" applyFont="1" applyBorder="1" applyAlignment="1">
      <alignment vertical="center"/>
    </xf>
    <xf numFmtId="168" fontId="18" fillId="0" borderId="0" xfId="14" applyNumberFormat="1" applyFont="1" applyBorder="1" applyAlignment="1">
      <alignment horizontal="right" vertical="center"/>
    </xf>
    <xf numFmtId="174" fontId="12" fillId="0" borderId="0" xfId="1" applyNumberFormat="1" applyFont="1"/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/>
    </xf>
    <xf numFmtId="0" fontId="14" fillId="0" borderId="0" xfId="1" applyFont="1" applyAlignment="1">
      <alignment horizontal="left" vertical="center"/>
    </xf>
  </cellXfs>
  <cellStyles count="200">
    <cellStyle name="20% - Ênfase1 2" xfId="45"/>
    <cellStyle name="20% - Ênfase2 2" xfId="46"/>
    <cellStyle name="20% - Ênfase3 2" xfId="47"/>
    <cellStyle name="20% - Ênfase4 2" xfId="48"/>
    <cellStyle name="20% - Ênfase5 2" xfId="49"/>
    <cellStyle name="20% - Ênfase6 2" xfId="50"/>
    <cellStyle name="40% - Ênfase1 2" xfId="51"/>
    <cellStyle name="40% - Ênfase2 2" xfId="52"/>
    <cellStyle name="40% - Ênfase3 2" xfId="53"/>
    <cellStyle name="40% - Ênfase4 2" xfId="54"/>
    <cellStyle name="40% - Ênfase5 2" xfId="55"/>
    <cellStyle name="40% - Ênfase6 2" xfId="56"/>
    <cellStyle name="60% - Ênfase1 2" xfId="57"/>
    <cellStyle name="60% - Ênfase2 2" xfId="58"/>
    <cellStyle name="60% - Ênfase3 2" xfId="59"/>
    <cellStyle name="60% - Ênfase4 2" xfId="60"/>
    <cellStyle name="60% - Ênfase5 2" xfId="61"/>
    <cellStyle name="60% - Ênfase6 2" xfId="62"/>
    <cellStyle name="Bom 2" xfId="63"/>
    <cellStyle name="Cálculo 2" xfId="64"/>
    <cellStyle name="Cálculo 2 2" xfId="94"/>
    <cellStyle name="Cálculo 2 2 2" xfId="166"/>
    <cellStyle name="Cálculo 2 3" xfId="99"/>
    <cellStyle name="Célula de Verificação 2" xfId="65"/>
    <cellStyle name="Célula Vinculada 2" xfId="66"/>
    <cellStyle name="Debit" xfId="67"/>
    <cellStyle name="Ênfase1 2" xfId="68"/>
    <cellStyle name="Ênfase2 2" xfId="69"/>
    <cellStyle name="Ênfase3 2" xfId="70"/>
    <cellStyle name="Ênfase4 2" xfId="71"/>
    <cellStyle name="Ênfase5 2" xfId="72"/>
    <cellStyle name="Ênfase6 2" xfId="73"/>
    <cellStyle name="Entrada 2" xfId="74"/>
    <cellStyle name="Entrada 2 2" xfId="95"/>
    <cellStyle name="Entrada 2 2 2" xfId="167"/>
    <cellStyle name="Entrada 2 3" xfId="100"/>
    <cellStyle name="Euro" xfId="75"/>
    <cellStyle name="Incorreto 2" xfId="76"/>
    <cellStyle name="Moeda 2" xfId="91"/>
    <cellStyle name="Moeda 2 2" xfId="164"/>
    <cellStyle name="Moeda 3" xfId="126"/>
    <cellStyle name="Neutra 2" xfId="77"/>
    <cellStyle name="Normal" xfId="0" builtinId="0"/>
    <cellStyle name="Normal 2" xfId="1"/>
    <cellStyle name="Normal 2 2" xfId="7"/>
    <cellStyle name="Normal 2 2 2" xfId="147"/>
    <cellStyle name="Normal 2 2 3" xfId="139"/>
    <cellStyle name="Normal 2 3" xfId="44"/>
    <cellStyle name="Normal 3" xfId="3"/>
    <cellStyle name="Normal 3 10" xfId="42"/>
    <cellStyle name="Normal 3 11" xfId="23"/>
    <cellStyle name="Normal 3 2" xfId="107"/>
    <cellStyle name="Normal 3 2 2" xfId="142"/>
    <cellStyle name="Normal 3 2 3" xfId="174"/>
    <cellStyle name="Normal 3 3" xfId="111"/>
    <cellStyle name="Normal 3 3 2" xfId="177"/>
    <cellStyle name="Normal 3 4" xfId="113"/>
    <cellStyle name="Normal 3 4 2" xfId="179"/>
    <cellStyle name="Normal 3 5" xfId="123"/>
    <cellStyle name="Normal 3 5 2" xfId="148"/>
    <cellStyle name="Normal 3 5 3" xfId="189"/>
    <cellStyle name="Normal 3 6" xfId="10"/>
    <cellStyle name="Normal 3 6 2" xfId="151"/>
    <cellStyle name="Normal 3 6 3" xfId="192"/>
    <cellStyle name="Normal 3 6 4" xfId="128"/>
    <cellStyle name="Normal 3 6 5" xfId="29"/>
    <cellStyle name="Normal 3 7" xfId="134"/>
    <cellStyle name="Normal 3 8" xfId="156"/>
    <cellStyle name="Normal 3 9" xfId="160"/>
    <cellStyle name="Normal 4" xfId="104"/>
    <cellStyle name="Normal 4 2" xfId="109"/>
    <cellStyle name="Normal 4 3" xfId="171"/>
    <cellStyle name="Normal 5" xfId="112"/>
    <cellStyle name="Normal 5 2" xfId="93"/>
    <cellStyle name="Normal 5 3" xfId="178"/>
    <cellStyle name="Normal 6" xfId="78"/>
    <cellStyle name="Normal 7" xfId="129"/>
    <cellStyle name="Normal 8" xfId="117"/>
    <cellStyle name="Normal 8 2" xfId="11"/>
    <cellStyle name="Normal 8 2 2" xfId="16"/>
    <cellStyle name="Normal 8 2 2 2" xfId="18"/>
    <cellStyle name="Normal 8 2 2 2 2" xfId="195"/>
    <cellStyle name="Normal 8 2 2 2 3" xfId="37"/>
    <cellStyle name="Normal 8 2 2 3" xfId="153"/>
    <cellStyle name="Normal 8 2 2 4" xfId="35"/>
    <cellStyle name="Normal 8 2 3" xfId="186"/>
    <cellStyle name="Normal 8 2 4" xfId="121"/>
    <cellStyle name="Normal 8 2 5" xfId="30"/>
    <cellStyle name="Normal 8 3" xfId="183"/>
    <cellStyle name="Normal 9" xfId="198"/>
    <cellStyle name="Nota 2" xfId="79"/>
    <cellStyle name="Nota 2 2" xfId="96"/>
    <cellStyle name="Nota 2 2 2" xfId="168"/>
    <cellStyle name="Nota 2 3" xfId="101"/>
    <cellStyle name="Porcentagem 2" xfId="119"/>
    <cellStyle name="Porcentagem 2 2" xfId="13"/>
    <cellStyle name="Porcentagem 2 2 2" xfId="146"/>
    <cellStyle name="Porcentagem 2 2 3" xfId="138"/>
    <cellStyle name="Porcentagem 2 2 4" xfId="155"/>
    <cellStyle name="Porcentagem 2 2 4 2" xfId="20"/>
    <cellStyle name="Porcentagem 2 2 4 2 2" xfId="197"/>
    <cellStyle name="Porcentagem 2 2 4 2 3" xfId="39"/>
    <cellStyle name="Porcentagem 2 2 5" xfId="188"/>
    <cellStyle name="Porcentagem 2 2 6" xfId="122"/>
    <cellStyle name="Porcentagem 2 2 7" xfId="32"/>
    <cellStyle name="Porcentagem 2 3" xfId="132"/>
    <cellStyle name="Porcentagem 2 4" xfId="185"/>
    <cellStyle name="Porcentagem 3" xfId="135"/>
    <cellStyle name="Porcentagem 3 2" xfId="143"/>
    <cellStyle name="Porcentagem 4" xfId="141"/>
    <cellStyle name="Porcentagem 5" xfId="130"/>
    <cellStyle name="Saída 2" xfId="80"/>
    <cellStyle name="Saída 2 2" xfId="97"/>
    <cellStyle name="Saída 2 2 2" xfId="169"/>
    <cellStyle name="Saída 2 3" xfId="102"/>
    <cellStyle name="Separador de milhares 2" xfId="92"/>
    <cellStyle name="Separador de milhares 2 2" xfId="165"/>
    <cellStyle name="Texto de Aviso 2" xfId="82"/>
    <cellStyle name="Texto Explicativo 2" xfId="83"/>
    <cellStyle name="Título 1 2" xfId="85"/>
    <cellStyle name="Título 2 2" xfId="86"/>
    <cellStyle name="Título 3 2" xfId="87"/>
    <cellStyle name="Título 4 2" xfId="88"/>
    <cellStyle name="Título 5" xfId="84"/>
    <cellStyle name="Total 2" xfId="89"/>
    <cellStyle name="Total 2 2" xfId="98"/>
    <cellStyle name="Total 2 2 2" xfId="170"/>
    <cellStyle name="Total 2 3" xfId="103"/>
    <cellStyle name="Vírgula" xfId="14" builtinId="3"/>
    <cellStyle name="Vírgula 10" xfId="41"/>
    <cellStyle name="Vírgula 11" xfId="33"/>
    <cellStyle name="Vírgula 2" xfId="81"/>
    <cellStyle name="Vírgula 2 2" xfId="6"/>
    <cellStyle name="Vírgula 2 2 2" xfId="145"/>
    <cellStyle name="Vírgula 2 2 3" xfId="137"/>
    <cellStyle name="Vírgula 2 2 4" xfId="182"/>
    <cellStyle name="Vírgula 2 2 5" xfId="116"/>
    <cellStyle name="Vírgula 2 2 6" xfId="26"/>
    <cellStyle name="Vírgula 2 3" xfId="133"/>
    <cellStyle name="Vírgula 2 4" xfId="162"/>
    <cellStyle name="Vírgula 3" xfId="2"/>
    <cellStyle name="Vírgula 3 10" xfId="90"/>
    <cellStyle name="Vírgula 3 11" xfId="22"/>
    <cellStyle name="Vírgula 3 2" xfId="4"/>
    <cellStyle name="Vírgula 3 2 2" xfId="144"/>
    <cellStyle name="Vírgula 3 2 3" xfId="173"/>
    <cellStyle name="Vírgula 3 2 4" xfId="106"/>
    <cellStyle name="Vírgula 3 2 5" xfId="24"/>
    <cellStyle name="Vírgula 3 3" xfId="110"/>
    <cellStyle name="Vírgula 3 3 2" xfId="176"/>
    <cellStyle name="Vírgula 3 4" xfId="115"/>
    <cellStyle name="Vírgula 3 4 2" xfId="181"/>
    <cellStyle name="Vírgula 3 5" xfId="125"/>
    <cellStyle name="Vírgula 3 5 2" xfId="150"/>
    <cellStyle name="Vírgula 3 5 3" xfId="191"/>
    <cellStyle name="Vírgula 3 6" xfId="8"/>
    <cellStyle name="Vírgula 3 6 2" xfId="152"/>
    <cellStyle name="Vírgula 3 6 2 2" xfId="17"/>
    <cellStyle name="Vírgula 3 6 2 2 2" xfId="36"/>
    <cellStyle name="Vírgula 3 6 3" xfId="194"/>
    <cellStyle name="Vírgula 3 6 4" xfId="127"/>
    <cellStyle name="Vírgula 3 6 5" xfId="27"/>
    <cellStyle name="Vírgula 3 7" xfId="136"/>
    <cellStyle name="Vírgula 3 8" xfId="21"/>
    <cellStyle name="Vírgula 3 8 2" xfId="158"/>
    <cellStyle name="Vírgula 3 8 3" xfId="40"/>
    <cellStyle name="Vírgula 3 9" xfId="163"/>
    <cellStyle name="Vírgula 4" xfId="5"/>
    <cellStyle name="Vírgula 4 2" xfId="114"/>
    <cellStyle name="Vírgula 4 2 2" xfId="180"/>
    <cellStyle name="Vírgula 4 3" xfId="124"/>
    <cellStyle name="Vírgula 4 3 2" xfId="149"/>
    <cellStyle name="Vírgula 4 3 3" xfId="190"/>
    <cellStyle name="Vírgula 4 4" xfId="9"/>
    <cellStyle name="Vírgula 4 4 2" xfId="193"/>
    <cellStyle name="Vírgula 4 4 3" xfId="140"/>
    <cellStyle name="Vírgula 4 4 4" xfId="28"/>
    <cellStyle name="Vírgula 4 5" xfId="157"/>
    <cellStyle name="Vírgula 4 6" xfId="161"/>
    <cellStyle name="Vírgula 4 7" xfId="43"/>
    <cellStyle name="Vírgula 4 8" xfId="25"/>
    <cellStyle name="Vírgula 5" xfId="105"/>
    <cellStyle name="Vírgula 5 2" xfId="108"/>
    <cellStyle name="Vírgula 5 2 2" xfId="175"/>
    <cellStyle name="Vírgula 5 3" xfId="172"/>
    <cellStyle name="Vírgula 6" xfId="131"/>
    <cellStyle name="Vírgula 7" xfId="118"/>
    <cellStyle name="Vírgula 7 2" xfId="12"/>
    <cellStyle name="Vírgula 7 2 2" xfId="154"/>
    <cellStyle name="Vírgula 7 2 2 2" xfId="19"/>
    <cellStyle name="Vírgula 7 2 2 2 2" xfId="196"/>
    <cellStyle name="Vírgula 7 2 2 2 3" xfId="38"/>
    <cellStyle name="Vírgula 7 2 3" xfId="187"/>
    <cellStyle name="Vírgula 7 2 4" xfId="120"/>
    <cellStyle name="Vírgula 7 2 5" xfId="31"/>
    <cellStyle name="Vírgula 7 3" xfId="184"/>
    <cellStyle name="Vírgula 8" xfId="15"/>
    <cellStyle name="Vírgula 8 2" xfId="159"/>
    <cellStyle name="Vírgula 8 3" xfId="34"/>
    <cellStyle name="Vírgula 9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V51"/>
  <sheetViews>
    <sheetView showGridLines="0" zoomScale="90" zoomScaleNormal="90" workbookViewId="0">
      <selection activeCell="AC26" sqref="AC26"/>
    </sheetView>
  </sheetViews>
  <sheetFormatPr defaultColWidth="9.33203125" defaultRowHeight="15" x14ac:dyDescent="0.3"/>
  <cols>
    <col min="1" max="1" width="4.83203125" style="4" customWidth="1"/>
    <col min="2" max="2" width="51.83203125" style="4" customWidth="1"/>
    <col min="3" max="3" width="2" style="4" customWidth="1"/>
    <col min="4" max="4" width="5.83203125" style="4" bestFit="1" customWidth="1"/>
    <col min="5" max="5" width="1.5" style="4" customWidth="1"/>
    <col min="6" max="6" width="2" style="4" customWidth="1"/>
    <col min="7" max="7" width="19.83203125" style="4" customWidth="1"/>
    <col min="8" max="8" width="2" style="4" customWidth="1"/>
    <col min="9" max="9" width="19.83203125" style="4" customWidth="1"/>
    <col min="10" max="10" width="5.1640625" style="4" customWidth="1"/>
    <col min="11" max="11" width="10" style="4" bestFit="1" customWidth="1"/>
    <col min="12" max="12" width="12.83203125" style="4" hidden="1" customWidth="1"/>
    <col min="13" max="13" width="11.6640625" style="4" hidden="1" customWidth="1"/>
    <col min="14" max="14" width="53" style="4" customWidth="1"/>
    <col min="15" max="15" width="2" style="4" customWidth="1"/>
    <col min="16" max="16" width="8.5" style="4" bestFit="1" customWidth="1"/>
    <col min="17" max="18" width="2" style="4" customWidth="1"/>
    <col min="19" max="19" width="19.83203125" style="4" customWidth="1"/>
    <col min="20" max="20" width="2" style="4" customWidth="1"/>
    <col min="21" max="21" width="19.83203125" style="4" customWidth="1"/>
    <col min="22" max="22" width="10.6640625" style="4" bestFit="1" customWidth="1"/>
    <col min="23" max="16384" width="9.33203125" style="4"/>
  </cols>
  <sheetData>
    <row r="1" spans="1:22" ht="16.5" customHeight="1" x14ac:dyDescent="0.3">
      <c r="A1" s="289" t="s">
        <v>184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2" ht="16.5" customHeight="1" x14ac:dyDescent="0.3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</row>
    <row r="3" spans="1:22" ht="9.75" customHeight="1" x14ac:dyDescent="0.3">
      <c r="B3" s="105"/>
      <c r="C3" s="5"/>
      <c r="D3" s="105"/>
      <c r="E3" s="5"/>
      <c r="F3" s="5"/>
      <c r="G3" s="105"/>
      <c r="H3" s="105"/>
      <c r="I3" s="105"/>
      <c r="N3" s="6"/>
      <c r="O3" s="7"/>
      <c r="P3" s="6"/>
      <c r="Q3" s="7"/>
      <c r="R3" s="7"/>
      <c r="S3" s="6"/>
      <c r="T3" s="6"/>
      <c r="U3" s="6"/>
    </row>
    <row r="4" spans="1:22" ht="16.5" customHeight="1" x14ac:dyDescent="0.3">
      <c r="B4" s="263" t="s">
        <v>16</v>
      </c>
      <c r="C4" s="5"/>
      <c r="D4" s="269" t="s">
        <v>15</v>
      </c>
      <c r="E4" s="5"/>
      <c r="F4" s="5"/>
      <c r="G4" s="267" t="s">
        <v>177</v>
      </c>
      <c r="H4" s="5"/>
      <c r="I4" s="261" t="s">
        <v>149</v>
      </c>
      <c r="N4" s="263" t="s">
        <v>129</v>
      </c>
      <c r="O4" s="103"/>
      <c r="P4" s="265" t="s">
        <v>15</v>
      </c>
      <c r="Q4" s="103"/>
      <c r="R4" s="5"/>
      <c r="S4" s="267" t="s">
        <v>177</v>
      </c>
      <c r="T4" s="5"/>
      <c r="U4" s="261" t="s">
        <v>149</v>
      </c>
    </row>
    <row r="5" spans="1:22" x14ac:dyDescent="0.3">
      <c r="B5" s="264"/>
      <c r="C5" s="8"/>
      <c r="D5" s="270"/>
      <c r="E5" s="8"/>
      <c r="F5" s="8"/>
      <c r="G5" s="268"/>
      <c r="H5" s="9"/>
      <c r="I5" s="262"/>
      <c r="N5" s="264"/>
      <c r="O5" s="8"/>
      <c r="P5" s="266"/>
      <c r="Q5" s="104"/>
      <c r="R5" s="8"/>
      <c r="S5" s="268"/>
      <c r="T5" s="9"/>
      <c r="U5" s="262"/>
    </row>
    <row r="6" spans="1:22" x14ac:dyDescent="0.3">
      <c r="B6" s="10" t="s">
        <v>14</v>
      </c>
      <c r="C6" s="11"/>
      <c r="D6" s="12"/>
      <c r="E6" s="11"/>
      <c r="F6" s="30"/>
      <c r="G6" s="48"/>
      <c r="H6" s="47"/>
      <c r="I6" s="50"/>
      <c r="N6" s="10" t="s">
        <v>14</v>
      </c>
      <c r="O6" s="11"/>
      <c r="P6" s="12"/>
      <c r="Q6" s="12"/>
      <c r="R6" s="49"/>
      <c r="S6" s="48"/>
      <c r="T6" s="47"/>
      <c r="U6" s="50"/>
    </row>
    <row r="7" spans="1:22" x14ac:dyDescent="0.3">
      <c r="B7" s="14" t="s">
        <v>13</v>
      </c>
      <c r="C7" s="11"/>
      <c r="D7" s="12">
        <v>4</v>
      </c>
      <c r="E7" s="11"/>
      <c r="F7" s="11"/>
      <c r="G7" s="193">
        <v>109371</v>
      </c>
      <c r="H7" s="193"/>
      <c r="I7" s="193">
        <v>101091</v>
      </c>
      <c r="N7" s="14" t="s">
        <v>26</v>
      </c>
      <c r="O7" s="11"/>
      <c r="P7" s="12" t="s">
        <v>174</v>
      </c>
      <c r="Q7" s="12"/>
      <c r="S7" s="193">
        <v>2209</v>
      </c>
      <c r="T7" s="196"/>
      <c r="U7" s="193">
        <v>2179</v>
      </c>
    </row>
    <row r="8" spans="1:22" x14ac:dyDescent="0.3">
      <c r="B8" s="14" t="s">
        <v>6</v>
      </c>
      <c r="C8" s="11"/>
      <c r="D8" s="12">
        <v>5</v>
      </c>
      <c r="E8" s="11"/>
      <c r="F8" s="11"/>
      <c r="G8" s="193">
        <v>33137</v>
      </c>
      <c r="H8" s="193"/>
      <c r="I8" s="193">
        <v>35984</v>
      </c>
      <c r="N8" s="14" t="s">
        <v>116</v>
      </c>
      <c r="O8" s="11"/>
      <c r="P8" s="12">
        <v>11</v>
      </c>
      <c r="Q8" s="12"/>
      <c r="S8" s="193">
        <v>3686</v>
      </c>
      <c r="T8" s="196"/>
      <c r="U8" s="193">
        <v>2572</v>
      </c>
    </row>
    <row r="9" spans="1:22" x14ac:dyDescent="0.3">
      <c r="B9" s="4" t="s">
        <v>160</v>
      </c>
      <c r="G9" s="193">
        <v>1935</v>
      </c>
      <c r="H9" s="193"/>
      <c r="I9" s="193">
        <v>4782</v>
      </c>
      <c r="N9" s="14" t="s">
        <v>117</v>
      </c>
      <c r="O9" s="11"/>
      <c r="P9" s="12">
        <v>12</v>
      </c>
      <c r="Q9" s="12"/>
      <c r="S9" s="193">
        <v>140735</v>
      </c>
      <c r="T9" s="196"/>
      <c r="U9" s="193">
        <v>137363</v>
      </c>
    </row>
    <row r="10" spans="1:22" x14ac:dyDescent="0.3">
      <c r="B10" s="4" t="s">
        <v>161</v>
      </c>
      <c r="G10" s="193">
        <v>31202</v>
      </c>
      <c r="H10" s="193"/>
      <c r="I10" s="193">
        <v>31202</v>
      </c>
      <c r="N10" s="14" t="s">
        <v>118</v>
      </c>
      <c r="O10" s="11"/>
      <c r="P10" s="12"/>
      <c r="Q10" s="12"/>
      <c r="S10" s="193">
        <v>1</v>
      </c>
      <c r="T10" s="196"/>
      <c r="U10" s="193">
        <v>1</v>
      </c>
      <c r="V10" s="24"/>
    </row>
    <row r="11" spans="1:22" x14ac:dyDescent="0.3">
      <c r="B11" s="14" t="s">
        <v>11</v>
      </c>
      <c r="C11" s="11"/>
      <c r="D11" s="12">
        <v>7</v>
      </c>
      <c r="E11" s="11"/>
      <c r="F11" s="11"/>
      <c r="G11" s="193">
        <v>2382</v>
      </c>
      <c r="H11" s="193"/>
      <c r="I11" s="193">
        <v>2541</v>
      </c>
      <c r="N11" s="14" t="s">
        <v>23</v>
      </c>
      <c r="O11" s="11"/>
      <c r="P11" s="12" t="s">
        <v>175</v>
      </c>
      <c r="Q11" s="12"/>
      <c r="S11" s="193">
        <v>126</v>
      </c>
      <c r="T11" s="196"/>
      <c r="U11" s="193">
        <v>187</v>
      </c>
    </row>
    <row r="12" spans="1:22" x14ac:dyDescent="0.3">
      <c r="B12" s="14" t="s">
        <v>114</v>
      </c>
      <c r="C12" s="11"/>
      <c r="D12" s="12">
        <v>8</v>
      </c>
      <c r="E12" s="11"/>
      <c r="F12" s="11"/>
      <c r="G12" s="193">
        <v>9930</v>
      </c>
      <c r="H12" s="193"/>
      <c r="I12" s="193">
        <v>4854</v>
      </c>
      <c r="N12" s="14" t="s">
        <v>119</v>
      </c>
      <c r="O12" s="11"/>
      <c r="P12" s="12">
        <v>14</v>
      </c>
      <c r="Q12" s="12"/>
      <c r="S12" s="193">
        <v>2477</v>
      </c>
      <c r="T12" s="196"/>
      <c r="U12" s="193">
        <v>3023</v>
      </c>
    </row>
    <row r="13" spans="1:22" x14ac:dyDescent="0.3">
      <c r="B13" s="14" t="s">
        <v>10</v>
      </c>
      <c r="C13" s="11"/>
      <c r="D13" s="12"/>
      <c r="E13" s="11"/>
      <c r="F13" s="11"/>
      <c r="G13" s="193">
        <v>126</v>
      </c>
      <c r="H13" s="193"/>
      <c r="I13" s="193">
        <v>11</v>
      </c>
      <c r="N13" s="14" t="s">
        <v>135</v>
      </c>
      <c r="P13" s="21">
        <v>15</v>
      </c>
      <c r="S13" s="193">
        <v>80207</v>
      </c>
      <c r="T13" s="197"/>
      <c r="U13" s="193">
        <v>83488</v>
      </c>
    </row>
    <row r="14" spans="1:22" x14ac:dyDescent="0.3">
      <c r="B14" s="14" t="s">
        <v>12</v>
      </c>
      <c r="C14" s="11"/>
      <c r="D14" s="12">
        <v>6</v>
      </c>
      <c r="E14" s="11"/>
      <c r="F14" s="11"/>
      <c r="G14" s="193">
        <v>3344</v>
      </c>
      <c r="H14" s="193"/>
      <c r="I14" s="193">
        <v>2348</v>
      </c>
      <c r="S14" s="197"/>
      <c r="T14" s="197"/>
      <c r="U14" s="197"/>
    </row>
    <row r="15" spans="1:22" x14ac:dyDescent="0.3">
      <c r="B15" s="17"/>
      <c r="C15" s="11"/>
      <c r="D15" s="12"/>
      <c r="E15" s="11"/>
      <c r="F15" s="11"/>
      <c r="G15" s="193"/>
      <c r="H15" s="193"/>
      <c r="I15" s="193"/>
      <c r="L15" s="4" t="s">
        <v>109</v>
      </c>
      <c r="M15" s="4">
        <v>1117151</v>
      </c>
      <c r="N15" s="18" t="s">
        <v>24</v>
      </c>
      <c r="O15" s="11"/>
      <c r="P15" s="12"/>
      <c r="Q15" s="12"/>
      <c r="R15" s="13"/>
      <c r="S15" s="194">
        <f>SUM(S7:S13)</f>
        <v>229441</v>
      </c>
      <c r="T15" s="196"/>
      <c r="U15" s="194">
        <f>SUM(U7:U13)</f>
        <v>228813</v>
      </c>
    </row>
    <row r="16" spans="1:22" x14ac:dyDescent="0.3">
      <c r="B16" s="17"/>
      <c r="C16" s="11"/>
      <c r="D16" s="12"/>
      <c r="E16" s="11"/>
      <c r="F16" s="11"/>
      <c r="G16" s="15"/>
      <c r="H16" s="15"/>
      <c r="I16" s="15"/>
      <c r="L16" s="4" t="s">
        <v>108</v>
      </c>
      <c r="M16" s="4">
        <v>4702515.74</v>
      </c>
      <c r="N16" s="16"/>
      <c r="O16" s="11"/>
      <c r="P16" s="19"/>
      <c r="Q16" s="19"/>
      <c r="S16" s="193"/>
      <c r="T16" s="196"/>
      <c r="U16" s="193"/>
    </row>
    <row r="17" spans="2:22" x14ac:dyDescent="0.3">
      <c r="B17" s="18" t="s">
        <v>9</v>
      </c>
      <c r="C17" s="11"/>
      <c r="D17" s="12"/>
      <c r="E17" s="11"/>
      <c r="F17" s="10"/>
      <c r="G17" s="194">
        <f>G7+G8+G11+G12+G13+G14</f>
        <v>158290</v>
      </c>
      <c r="H17" s="15"/>
      <c r="I17" s="194">
        <f>I7+I8+I11+I12+I13+I14</f>
        <v>146829</v>
      </c>
      <c r="M17" s="4">
        <v>5819666.7400000002</v>
      </c>
      <c r="N17" s="10" t="s">
        <v>8</v>
      </c>
      <c r="O17" s="11"/>
      <c r="P17" s="12"/>
      <c r="Q17" s="12"/>
      <c r="S17" s="193"/>
      <c r="T17" s="196"/>
      <c r="U17" s="193"/>
    </row>
    <row r="18" spans="2:22" x14ac:dyDescent="0.3">
      <c r="N18" s="14" t="s">
        <v>117</v>
      </c>
      <c r="O18" s="11"/>
      <c r="P18" s="12">
        <v>12</v>
      </c>
      <c r="Q18" s="12"/>
      <c r="S18" s="193">
        <v>74248</v>
      </c>
      <c r="T18" s="196"/>
      <c r="U18" s="193">
        <v>69493</v>
      </c>
    </row>
    <row r="19" spans="2:22" x14ac:dyDescent="0.3">
      <c r="B19" s="10" t="s">
        <v>8</v>
      </c>
      <c r="D19" s="21"/>
      <c r="G19" s="15"/>
      <c r="H19" s="20"/>
      <c r="I19" s="20"/>
      <c r="N19" s="14" t="s">
        <v>22</v>
      </c>
      <c r="O19" s="11"/>
      <c r="P19" s="12">
        <v>16</v>
      </c>
      <c r="Q19" s="12"/>
      <c r="S19" s="193">
        <v>54675</v>
      </c>
      <c r="T19" s="196"/>
      <c r="U19" s="193">
        <v>57818</v>
      </c>
      <c r="V19" s="24"/>
    </row>
    <row r="20" spans="2:22" x14ac:dyDescent="0.3">
      <c r="B20" s="14" t="s">
        <v>7</v>
      </c>
      <c r="D20" s="21">
        <v>9</v>
      </c>
      <c r="G20" s="195">
        <f>G22+G21</f>
        <v>142496</v>
      </c>
      <c r="H20" s="46"/>
      <c r="I20" s="195">
        <f>I22+I21</f>
        <v>132504</v>
      </c>
      <c r="N20" s="14" t="s">
        <v>165</v>
      </c>
      <c r="P20" s="21">
        <v>18</v>
      </c>
      <c r="S20" s="197">
        <v>5433</v>
      </c>
      <c r="U20" s="197">
        <v>5433</v>
      </c>
    </row>
    <row r="21" spans="2:22" x14ac:dyDescent="0.3">
      <c r="B21" s="23" t="s">
        <v>162</v>
      </c>
      <c r="G21" s="193">
        <v>125451</v>
      </c>
      <c r="I21" s="193">
        <v>124851</v>
      </c>
      <c r="N21" s="14" t="s">
        <v>18</v>
      </c>
      <c r="O21" s="11"/>
      <c r="P21" s="12" t="s">
        <v>148</v>
      </c>
      <c r="Q21" s="12"/>
      <c r="S21" s="193">
        <v>360305</v>
      </c>
      <c r="T21" s="196"/>
      <c r="U21" s="193">
        <v>339839</v>
      </c>
    </row>
    <row r="22" spans="2:22" x14ac:dyDescent="0.3">
      <c r="B22" s="23" t="s">
        <v>115</v>
      </c>
      <c r="D22" s="12"/>
      <c r="G22" s="193">
        <v>17045</v>
      </c>
      <c r="H22" s="46"/>
      <c r="I22" s="193">
        <v>7653</v>
      </c>
      <c r="N22" s="14" t="s">
        <v>135</v>
      </c>
      <c r="O22" s="11"/>
      <c r="P22" s="12">
        <v>15</v>
      </c>
      <c r="Q22" s="12"/>
      <c r="S22" s="193">
        <v>146709</v>
      </c>
      <c r="T22" s="196"/>
      <c r="U22" s="193">
        <v>147113</v>
      </c>
    </row>
    <row r="23" spans="2:22" x14ac:dyDescent="0.3">
      <c r="B23" s="14" t="s">
        <v>5</v>
      </c>
      <c r="D23" s="21"/>
      <c r="G23" s="193">
        <v>30</v>
      </c>
      <c r="H23" s="46"/>
      <c r="I23" s="193">
        <v>30</v>
      </c>
      <c r="S23" s="197"/>
      <c r="T23" s="197"/>
      <c r="U23" s="197"/>
    </row>
    <row r="24" spans="2:22" x14ac:dyDescent="0.3">
      <c r="B24" s="14" t="s">
        <v>4</v>
      </c>
      <c r="D24" s="21">
        <v>10</v>
      </c>
      <c r="G24" s="193">
        <v>155244</v>
      </c>
      <c r="H24" s="46"/>
      <c r="I24" s="193">
        <v>159557</v>
      </c>
      <c r="N24" s="18" t="s">
        <v>21</v>
      </c>
      <c r="O24" s="11"/>
      <c r="P24" s="12"/>
      <c r="Q24" s="12"/>
      <c r="S24" s="194">
        <f>SUM(S18:S22)</f>
        <v>641370</v>
      </c>
      <c r="T24" s="196"/>
      <c r="U24" s="194">
        <f>SUM(U18:U22)</f>
        <v>619696</v>
      </c>
    </row>
    <row r="25" spans="2:22" x14ac:dyDescent="0.3">
      <c r="B25" s="14" t="s">
        <v>3</v>
      </c>
      <c r="D25" s="21"/>
      <c r="G25" s="193">
        <v>77</v>
      </c>
      <c r="H25" s="46"/>
      <c r="I25" s="193">
        <v>91</v>
      </c>
      <c r="N25" s="16"/>
      <c r="O25" s="11"/>
      <c r="P25" s="12"/>
      <c r="Q25" s="12"/>
      <c r="R25" s="13"/>
      <c r="S25" s="193"/>
      <c r="T25" s="196"/>
      <c r="U25" s="193"/>
    </row>
    <row r="26" spans="2:22" x14ac:dyDescent="0.3">
      <c r="N26" s="18" t="s">
        <v>20</v>
      </c>
      <c r="O26" s="11"/>
      <c r="P26" s="12"/>
      <c r="Q26" s="12"/>
      <c r="S26" s="194">
        <f>S15+S24</f>
        <v>870811</v>
      </c>
      <c r="T26" s="196"/>
      <c r="U26" s="194">
        <f>U15+U24</f>
        <v>848509</v>
      </c>
    </row>
    <row r="27" spans="2:22" x14ac:dyDescent="0.3">
      <c r="S27" s="197"/>
      <c r="T27" s="197"/>
      <c r="U27" s="197"/>
    </row>
    <row r="28" spans="2:22" x14ac:dyDescent="0.3">
      <c r="N28" s="10" t="s">
        <v>103</v>
      </c>
      <c r="P28" s="12"/>
      <c r="Q28" s="12"/>
      <c r="S28" s="193"/>
      <c r="T28" s="196"/>
      <c r="U28" s="193"/>
    </row>
    <row r="29" spans="2:22" x14ac:dyDescent="0.3">
      <c r="D29" s="21"/>
      <c r="G29" s="22"/>
      <c r="H29" s="15"/>
      <c r="I29" s="22"/>
      <c r="N29" s="14" t="s">
        <v>19</v>
      </c>
      <c r="P29" s="12">
        <v>19</v>
      </c>
      <c r="Q29" s="12"/>
      <c r="S29" s="193">
        <v>432843</v>
      </c>
      <c r="T29" s="196"/>
      <c r="U29" s="193">
        <v>432843</v>
      </c>
    </row>
    <row r="30" spans="2:22" x14ac:dyDescent="0.3">
      <c r="N30" s="14" t="s">
        <v>113</v>
      </c>
      <c r="P30" s="21">
        <v>22</v>
      </c>
      <c r="S30" s="198">
        <v>26167</v>
      </c>
      <c r="T30" s="197"/>
      <c r="U30" s="198">
        <v>23652</v>
      </c>
    </row>
    <row r="31" spans="2:22" x14ac:dyDescent="0.3">
      <c r="N31" s="14" t="s">
        <v>126</v>
      </c>
      <c r="P31" s="21" t="s">
        <v>147</v>
      </c>
      <c r="S31" s="198">
        <v>69635</v>
      </c>
      <c r="T31" s="197"/>
      <c r="U31" s="198">
        <v>69635</v>
      </c>
    </row>
    <row r="32" spans="2:22" x14ac:dyDescent="0.3">
      <c r="J32" s="24"/>
      <c r="M32" s="24"/>
      <c r="N32" s="14" t="s">
        <v>17</v>
      </c>
      <c r="P32" s="12">
        <v>21</v>
      </c>
      <c r="Q32" s="12"/>
      <c r="S32" s="200">
        <v>-943319</v>
      </c>
      <c r="T32" s="201"/>
      <c r="U32" s="202">
        <v>-935628</v>
      </c>
      <c r="V32" s="40"/>
    </row>
    <row r="33" spans="2:22" x14ac:dyDescent="0.3">
      <c r="B33" s="18" t="s">
        <v>2</v>
      </c>
      <c r="C33" s="11"/>
      <c r="D33" s="12"/>
      <c r="E33" s="11"/>
      <c r="G33" s="194">
        <f>G20+G23+G24+G25</f>
        <v>297847</v>
      </c>
      <c r="H33" s="15"/>
      <c r="I33" s="194">
        <f>I20+I23+I24+I25</f>
        <v>292182</v>
      </c>
      <c r="M33" s="24"/>
      <c r="N33" s="18" t="s">
        <v>163</v>
      </c>
      <c r="O33" s="11"/>
      <c r="P33" s="12"/>
      <c r="Q33" s="12"/>
      <c r="S33" s="203">
        <f>SUM(S29:S32)</f>
        <v>-414674</v>
      </c>
      <c r="T33" s="201"/>
      <c r="U33" s="203">
        <f>SUM(U29:U32)</f>
        <v>-409498</v>
      </c>
      <c r="V33" s="40"/>
    </row>
    <row r="34" spans="2:22" x14ac:dyDescent="0.3">
      <c r="D34" s="21"/>
      <c r="G34" s="15"/>
      <c r="H34" s="15"/>
      <c r="I34" s="15"/>
      <c r="N34" s="16"/>
      <c r="P34" s="21"/>
      <c r="Q34" s="21"/>
      <c r="S34" s="198"/>
      <c r="T34" s="196"/>
      <c r="U34" s="193"/>
    </row>
    <row r="35" spans="2:22" ht="15.75" x14ac:dyDescent="0.35">
      <c r="B35" s="25" t="s">
        <v>1</v>
      </c>
      <c r="D35" s="26"/>
      <c r="G35" s="194">
        <f>G33+G17</f>
        <v>456137</v>
      </c>
      <c r="H35" s="15"/>
      <c r="I35" s="194">
        <f>I33+I17</f>
        <v>439011</v>
      </c>
      <c r="N35" s="25" t="s">
        <v>164</v>
      </c>
      <c r="P35" s="26"/>
      <c r="Q35" s="26"/>
      <c r="S35" s="194">
        <f>S26+S33</f>
        <v>456137</v>
      </c>
      <c r="T35" s="199"/>
      <c r="U35" s="194">
        <f>U26+U33</f>
        <v>439011</v>
      </c>
    </row>
    <row r="36" spans="2:22" ht="15.75" x14ac:dyDescent="0.35">
      <c r="B36" s="28" t="s">
        <v>0</v>
      </c>
      <c r="C36" s="11"/>
      <c r="D36" s="29"/>
      <c r="E36" s="11"/>
      <c r="N36" s="28" t="s">
        <v>0</v>
      </c>
      <c r="P36" s="26"/>
      <c r="Q36" s="26"/>
      <c r="S36" s="22"/>
      <c r="T36" s="27"/>
      <c r="U36" s="22"/>
    </row>
    <row r="37" spans="2:22" x14ac:dyDescent="0.3">
      <c r="O37" s="11"/>
      <c r="P37" s="29"/>
      <c r="Q37" s="29"/>
      <c r="R37" s="45"/>
      <c r="S37" s="44">
        <f>G35-S35</f>
        <v>0</v>
      </c>
      <c r="T37" s="45"/>
      <c r="U37" s="44">
        <f>I35-U35</f>
        <v>0</v>
      </c>
    </row>
    <row r="39" spans="2:22" x14ac:dyDescent="0.3">
      <c r="G39" s="189"/>
      <c r="S39" s="40"/>
    </row>
    <row r="40" spans="2:22" x14ac:dyDescent="0.3">
      <c r="G40" s="189"/>
      <c r="S40" s="40"/>
    </row>
    <row r="41" spans="2:22" s="31" customFormat="1" ht="15.75" x14ac:dyDescent="0.35">
      <c r="G41" s="190"/>
      <c r="N41" s="4"/>
      <c r="O41" s="4"/>
      <c r="P41" s="4"/>
      <c r="Q41" s="4"/>
      <c r="R41" s="4"/>
      <c r="S41" s="4"/>
      <c r="T41" s="4"/>
      <c r="U41" s="4"/>
    </row>
    <row r="42" spans="2:22" s="31" customFormat="1" ht="15" customHeight="1" x14ac:dyDescent="0.35">
      <c r="B42" s="32"/>
      <c r="C42" s="33"/>
      <c r="D42" s="34"/>
      <c r="E42" s="34"/>
      <c r="F42" s="33"/>
      <c r="G42" s="191"/>
      <c r="H42" s="33"/>
      <c r="I42" s="32"/>
    </row>
    <row r="43" spans="2:22" s="31" customFormat="1" ht="15" customHeight="1" x14ac:dyDescent="0.35">
      <c r="B43" s="32"/>
      <c r="C43" s="33"/>
      <c r="D43" s="34"/>
      <c r="E43" s="34"/>
      <c r="F43" s="33"/>
      <c r="G43" s="191"/>
      <c r="H43" s="33"/>
      <c r="I43" s="32"/>
      <c r="N43" s="32"/>
      <c r="O43" s="33"/>
      <c r="P43" s="34"/>
      <c r="Q43" s="34"/>
      <c r="R43" s="33"/>
      <c r="S43" s="32"/>
      <c r="T43" s="33"/>
      <c r="U43" s="32"/>
    </row>
    <row r="44" spans="2:22" s="31" customFormat="1" ht="15" customHeight="1" x14ac:dyDescent="0.35">
      <c r="B44" s="32"/>
      <c r="C44" s="33"/>
      <c r="D44" s="34"/>
      <c r="E44" s="34"/>
      <c r="F44" s="33"/>
      <c r="G44" s="191"/>
      <c r="H44" s="33"/>
      <c r="I44" s="32"/>
      <c r="N44" s="32"/>
      <c r="O44" s="33"/>
      <c r="P44" s="34"/>
      <c r="Q44" s="34"/>
      <c r="R44" s="33"/>
      <c r="S44" s="32"/>
      <c r="T44" s="33"/>
      <c r="U44" s="32"/>
    </row>
    <row r="45" spans="2:22" s="31" customFormat="1" ht="15" customHeight="1" x14ac:dyDescent="0.35">
      <c r="B45" s="33"/>
      <c r="C45" s="33"/>
      <c r="D45" s="34"/>
      <c r="E45" s="34"/>
      <c r="F45" s="33"/>
      <c r="G45" s="192"/>
      <c r="H45" s="33"/>
      <c r="I45" s="35"/>
      <c r="N45" s="32"/>
      <c r="O45" s="33"/>
      <c r="P45" s="34"/>
      <c r="Q45" s="34"/>
      <c r="R45" s="33"/>
      <c r="S45" s="32"/>
      <c r="T45" s="33"/>
      <c r="U45" s="32"/>
    </row>
    <row r="46" spans="2:22" s="31" customFormat="1" ht="15" customHeight="1" x14ac:dyDescent="0.35">
      <c r="B46" s="36"/>
      <c r="C46" s="36"/>
      <c r="D46" s="34"/>
      <c r="E46" s="34"/>
      <c r="F46" s="34"/>
      <c r="G46" s="36"/>
      <c r="H46" s="34"/>
      <c r="I46" s="36"/>
      <c r="N46" s="33"/>
      <c r="O46" s="33"/>
      <c r="P46" s="34"/>
      <c r="Q46" s="34"/>
      <c r="R46" s="33"/>
      <c r="S46" s="33"/>
      <c r="T46" s="33"/>
      <c r="U46" s="33"/>
    </row>
    <row r="47" spans="2:22" s="31" customFormat="1" ht="15" customHeight="1" x14ac:dyDescent="0.35">
      <c r="B47" s="34"/>
      <c r="C47" s="34"/>
      <c r="D47" s="34"/>
      <c r="E47" s="34"/>
      <c r="F47" s="34"/>
      <c r="G47" s="34"/>
      <c r="H47" s="34"/>
      <c r="I47" s="34"/>
      <c r="N47" s="36"/>
      <c r="O47" s="36"/>
      <c r="P47" s="34"/>
      <c r="Q47" s="34"/>
      <c r="R47" s="34"/>
      <c r="S47" s="36"/>
      <c r="T47" s="34"/>
      <c r="U47" s="36"/>
    </row>
    <row r="48" spans="2:22" ht="15" customHeight="1" x14ac:dyDescent="0.3">
      <c r="B48" s="34"/>
      <c r="C48" s="33"/>
      <c r="D48" s="34"/>
      <c r="E48" s="34"/>
      <c r="F48" s="34"/>
      <c r="G48" s="36"/>
      <c r="H48" s="34"/>
      <c r="I48" s="36"/>
      <c r="N48" s="34"/>
      <c r="O48" s="34"/>
      <c r="P48" s="34"/>
      <c r="Q48" s="34"/>
      <c r="R48" s="34"/>
      <c r="S48" s="34"/>
      <c r="T48" s="34"/>
      <c r="U48" s="34"/>
    </row>
    <row r="49" spans="2:21" ht="15" customHeight="1" x14ac:dyDescent="0.3">
      <c r="B49" s="34"/>
      <c r="C49" s="33"/>
      <c r="D49" s="34"/>
      <c r="E49" s="34"/>
      <c r="F49" s="34"/>
      <c r="G49" s="37"/>
      <c r="H49" s="34"/>
      <c r="I49" s="36"/>
      <c r="N49" s="34"/>
      <c r="O49" s="33"/>
      <c r="P49" s="34"/>
      <c r="Q49" s="34"/>
      <c r="R49" s="34"/>
      <c r="S49" s="36"/>
      <c r="T49" s="34"/>
      <c r="U49" s="36"/>
    </row>
    <row r="50" spans="2:21" ht="15" customHeight="1" x14ac:dyDescent="0.3">
      <c r="B50" s="34"/>
      <c r="C50" s="33"/>
      <c r="D50" s="34"/>
      <c r="E50" s="34"/>
      <c r="F50" s="34"/>
      <c r="G50" s="34"/>
      <c r="H50" s="34"/>
      <c r="I50" s="34"/>
      <c r="N50" s="34"/>
      <c r="O50" s="33"/>
      <c r="P50" s="34"/>
      <c r="Q50" s="34"/>
      <c r="R50" s="34"/>
      <c r="S50" s="36"/>
      <c r="T50" s="34"/>
      <c r="U50" s="36"/>
    </row>
    <row r="51" spans="2:21" ht="15" customHeight="1" x14ac:dyDescent="0.3">
      <c r="N51" s="34"/>
      <c r="O51" s="33"/>
      <c r="P51" s="34"/>
      <c r="Q51" s="34"/>
      <c r="R51" s="34"/>
      <c r="S51" s="34"/>
      <c r="T51" s="34"/>
      <c r="U51" s="34"/>
    </row>
  </sheetData>
  <mergeCells count="9">
    <mergeCell ref="A1:U2"/>
    <mergeCell ref="U4:U5"/>
    <mergeCell ref="N4:N5"/>
    <mergeCell ref="P4:P5"/>
    <mergeCell ref="S4:S5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36"/>
  <sheetViews>
    <sheetView showGridLines="0" topLeftCell="A7" zoomScaleNormal="100" workbookViewId="0">
      <selection activeCell="R31" sqref="R31"/>
    </sheetView>
  </sheetViews>
  <sheetFormatPr defaultColWidth="9.33203125" defaultRowHeight="15" x14ac:dyDescent="0.3"/>
  <cols>
    <col min="1" max="1" width="9.33203125" style="4" customWidth="1"/>
    <col min="2" max="2" width="67.6640625" style="4" customWidth="1"/>
    <col min="3" max="3" width="2" style="4" customWidth="1"/>
    <col min="4" max="4" width="8.6640625" style="4" customWidth="1"/>
    <col min="5" max="5" width="16.83203125" style="4" customWidth="1"/>
    <col min="6" max="6" width="2.83203125" style="4" customWidth="1"/>
    <col min="7" max="7" width="16.83203125" style="4" customWidth="1"/>
    <col min="8" max="8" width="2.83203125" style="4" customWidth="1"/>
    <col min="9" max="9" width="16.83203125" style="4" customWidth="1"/>
    <col min="10" max="10" width="2.83203125" style="4" customWidth="1"/>
    <col min="11" max="11" width="16.83203125" style="4" customWidth="1"/>
    <col min="12" max="12" width="12.83203125" style="4" customWidth="1"/>
    <col min="13" max="13" width="12.5" style="4" customWidth="1"/>
    <col min="14" max="14" width="16.1640625" style="4" bestFit="1" customWidth="1"/>
    <col min="15" max="15" width="9.33203125" style="4"/>
    <col min="16" max="16" width="15.1640625" style="4" bestFit="1" customWidth="1"/>
    <col min="17" max="16384" width="9.33203125" style="4"/>
  </cols>
  <sheetData>
    <row r="1" spans="1:17" ht="16.5" customHeight="1" x14ac:dyDescent="0.3">
      <c r="A1" s="273" t="s">
        <v>107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7" ht="17.25" customHeight="1" x14ac:dyDescent="0.3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7" ht="9.75" customHeight="1" x14ac:dyDescent="0.3">
      <c r="A3" s="7"/>
      <c r="B3" s="5"/>
      <c r="C3" s="5"/>
      <c r="D3" s="5"/>
      <c r="E3" s="5"/>
      <c r="F3" s="5"/>
      <c r="G3" s="5"/>
      <c r="H3" s="5"/>
      <c r="K3" s="67"/>
    </row>
    <row r="4" spans="1:17" x14ac:dyDescent="0.3">
      <c r="A4" s="68"/>
      <c r="B4" s="69"/>
      <c r="C4" s="68"/>
      <c r="D4" s="69"/>
      <c r="E4" s="68"/>
      <c r="F4" s="68"/>
      <c r="G4" s="68"/>
      <c r="H4" s="68"/>
      <c r="K4" s="67"/>
    </row>
    <row r="5" spans="1:17" ht="15.75" customHeight="1" x14ac:dyDescent="0.3">
      <c r="A5" s="68"/>
      <c r="B5" s="263" t="s">
        <v>40</v>
      </c>
      <c r="C5" s="68"/>
      <c r="D5" s="265" t="s">
        <v>15</v>
      </c>
      <c r="E5" s="271" t="s">
        <v>178</v>
      </c>
      <c r="F5" s="271"/>
      <c r="G5" s="271"/>
      <c r="H5" s="104"/>
      <c r="I5" s="271" t="s">
        <v>179</v>
      </c>
      <c r="J5" s="271"/>
      <c r="K5" s="271"/>
    </row>
    <row r="6" spans="1:17" x14ac:dyDescent="0.3">
      <c r="A6" s="68"/>
      <c r="B6" s="263"/>
      <c r="C6" s="68"/>
      <c r="D6" s="265"/>
      <c r="E6" s="272"/>
      <c r="F6" s="272"/>
      <c r="G6" s="272"/>
      <c r="H6" s="104"/>
      <c r="I6" s="272"/>
      <c r="J6" s="272"/>
      <c r="K6" s="272"/>
    </row>
    <row r="7" spans="1:17" x14ac:dyDescent="0.3">
      <c r="B7" s="264"/>
      <c r="C7" s="11"/>
      <c r="D7" s="266"/>
      <c r="E7" s="172">
        <v>2024</v>
      </c>
      <c r="F7" s="183"/>
      <c r="G7" s="172">
        <v>2023</v>
      </c>
      <c r="H7" s="91"/>
      <c r="I7" s="172">
        <v>2024</v>
      </c>
      <c r="J7" s="183"/>
      <c r="K7" s="172">
        <v>2023</v>
      </c>
    </row>
    <row r="8" spans="1:17" x14ac:dyDescent="0.3">
      <c r="B8" s="90"/>
      <c r="C8" s="11"/>
      <c r="D8" s="91"/>
      <c r="E8" s="173"/>
      <c r="F8" s="182"/>
      <c r="G8" s="174"/>
      <c r="H8" s="91"/>
      <c r="I8" s="173"/>
      <c r="J8" s="182"/>
      <c r="K8" s="174"/>
    </row>
    <row r="9" spans="1:17" ht="6" customHeight="1" x14ac:dyDescent="0.3">
      <c r="B9" s="90"/>
      <c r="C9" s="11"/>
      <c r="D9" s="104"/>
      <c r="E9" s="66"/>
      <c r="F9" s="182"/>
      <c r="G9" s="66"/>
      <c r="H9" s="104"/>
      <c r="I9" s="66"/>
      <c r="J9" s="182"/>
      <c r="K9" s="66"/>
    </row>
    <row r="10" spans="1:17" ht="15.75" x14ac:dyDescent="0.35">
      <c r="B10" s="188" t="s">
        <v>39</v>
      </c>
      <c r="C10" s="11"/>
      <c r="D10" s="12">
        <v>23</v>
      </c>
      <c r="E10" s="204">
        <v>49572</v>
      </c>
      <c r="F10" s="185"/>
      <c r="G10" s="204">
        <v>50599</v>
      </c>
      <c r="H10" s="12"/>
      <c r="I10" s="204">
        <v>23528</v>
      </c>
      <c r="J10" s="185"/>
      <c r="K10" s="204">
        <v>23559</v>
      </c>
      <c r="L10" s="57"/>
      <c r="M10" s="57"/>
      <c r="N10"/>
      <c r="O10"/>
      <c r="P10"/>
      <c r="Q10"/>
    </row>
    <row r="11" spans="1:17" ht="15.75" x14ac:dyDescent="0.35">
      <c r="B11" s="188" t="s">
        <v>38</v>
      </c>
      <c r="C11" s="11"/>
      <c r="D11" s="12">
        <v>24</v>
      </c>
      <c r="E11" s="204">
        <v>-18626</v>
      </c>
      <c r="F11" s="185"/>
      <c r="G11" s="204">
        <v>-19363</v>
      </c>
      <c r="H11" s="12"/>
      <c r="I11" s="204">
        <v>-8539</v>
      </c>
      <c r="J11" s="185"/>
      <c r="K11" s="204">
        <v>-9342</v>
      </c>
      <c r="L11" s="57"/>
      <c r="M11" s="57"/>
      <c r="N11"/>
      <c r="O11"/>
      <c r="P11"/>
      <c r="Q11"/>
    </row>
    <row r="12" spans="1:17" ht="6" customHeight="1" x14ac:dyDescent="0.35">
      <c r="B12" s="23"/>
      <c r="C12" s="11"/>
      <c r="D12" s="92"/>
      <c r="E12" s="260"/>
      <c r="F12" s="185"/>
      <c r="G12" s="260"/>
      <c r="H12" s="92"/>
      <c r="I12" s="260"/>
      <c r="J12" s="185"/>
      <c r="K12" s="260"/>
      <c r="L12" s="57"/>
      <c r="M12" s="57"/>
      <c r="N12"/>
      <c r="O12"/>
      <c r="P12"/>
      <c r="Q12"/>
    </row>
    <row r="13" spans="1:17" ht="15.75" x14ac:dyDescent="0.35">
      <c r="B13" s="93" t="s">
        <v>37</v>
      </c>
      <c r="D13" s="94"/>
      <c r="E13" s="205">
        <f>E10+E11</f>
        <v>30946</v>
      </c>
      <c r="F13" s="181"/>
      <c r="G13" s="205">
        <f>G10+G11</f>
        <v>31236</v>
      </c>
      <c r="H13" s="94"/>
      <c r="I13" s="205">
        <f>I10+I11</f>
        <v>14989</v>
      </c>
      <c r="J13" s="181"/>
      <c r="K13" s="205">
        <f>K10+K11</f>
        <v>14217</v>
      </c>
      <c r="L13" s="57"/>
      <c r="M13" s="57"/>
      <c r="N13"/>
      <c r="O13"/>
      <c r="P13"/>
      <c r="Q13"/>
    </row>
    <row r="14" spans="1:17" ht="6" customHeight="1" x14ac:dyDescent="0.35">
      <c r="D14" s="94"/>
      <c r="E14" s="260"/>
      <c r="F14" s="181"/>
      <c r="G14" s="260"/>
      <c r="H14" s="94"/>
      <c r="I14" s="260"/>
      <c r="J14" s="181"/>
      <c r="K14" s="260"/>
      <c r="L14" s="57"/>
      <c r="M14" s="57"/>
      <c r="N14"/>
      <c r="O14"/>
      <c r="P14"/>
      <c r="Q14"/>
    </row>
    <row r="15" spans="1:17" ht="15.75" x14ac:dyDescent="0.35">
      <c r="B15" s="95" t="s">
        <v>36</v>
      </c>
      <c r="D15" s="94"/>
      <c r="E15" s="206">
        <f>SUM(E16:E20)</f>
        <v>-14251</v>
      </c>
      <c r="F15" s="181"/>
      <c r="G15" s="206">
        <f>SUM(G16:G20)</f>
        <v>-17585</v>
      </c>
      <c r="H15" s="94"/>
      <c r="I15" s="206">
        <f>SUM(I16:I20)</f>
        <v>-8558</v>
      </c>
      <c r="J15" s="181"/>
      <c r="K15" s="206">
        <f>SUM(K16:K20)</f>
        <v>-7872</v>
      </c>
      <c r="L15" s="57"/>
      <c r="M15" s="57"/>
      <c r="N15" s="57"/>
      <c r="O15" s="96"/>
      <c r="P15" s="97"/>
      <c r="Q15" s="57"/>
    </row>
    <row r="16" spans="1:17" ht="15.75" x14ac:dyDescent="0.35">
      <c r="B16" s="98" t="s">
        <v>111</v>
      </c>
      <c r="D16" s="12">
        <v>25</v>
      </c>
      <c r="E16" s="204">
        <v>-18269</v>
      </c>
      <c r="F16" s="181"/>
      <c r="G16" s="204">
        <v>-19211</v>
      </c>
      <c r="H16" s="12"/>
      <c r="I16" s="204">
        <v>-9305</v>
      </c>
      <c r="J16" s="181"/>
      <c r="K16" s="204">
        <v>-9175</v>
      </c>
      <c r="L16" s="57"/>
      <c r="M16" s="57"/>
      <c r="N16" s="57"/>
      <c r="O16" s="96"/>
      <c r="P16" s="57"/>
      <c r="Q16" s="57"/>
    </row>
    <row r="17" spans="2:17" ht="15.75" x14ac:dyDescent="0.35">
      <c r="B17" s="98" t="s">
        <v>138</v>
      </c>
      <c r="D17" s="99">
        <v>26</v>
      </c>
      <c r="E17" s="204">
        <v>-72</v>
      </c>
      <c r="F17" s="181"/>
      <c r="G17" s="204">
        <v>809</v>
      </c>
      <c r="H17" s="99"/>
      <c r="I17" s="204">
        <v>-115</v>
      </c>
      <c r="J17" s="181"/>
      <c r="K17" s="204">
        <v>124</v>
      </c>
      <c r="L17" s="57"/>
      <c r="M17" s="57"/>
      <c r="N17" s="189"/>
      <c r="O17" s="96"/>
      <c r="P17" s="57"/>
      <c r="Q17" s="57"/>
    </row>
    <row r="18" spans="2:17" ht="15.75" x14ac:dyDescent="0.35">
      <c r="B18" s="98" t="s">
        <v>35</v>
      </c>
      <c r="D18" s="99"/>
      <c r="E18" s="204">
        <v>-551</v>
      </c>
      <c r="F18" s="181"/>
      <c r="G18" s="204">
        <v>-971</v>
      </c>
      <c r="H18" s="99"/>
      <c r="I18" s="204">
        <v>-219</v>
      </c>
      <c r="J18" s="181"/>
      <c r="K18" s="204">
        <v>-382</v>
      </c>
      <c r="N18" s="57"/>
      <c r="O18" s="96"/>
      <c r="P18" s="57"/>
      <c r="Q18" s="57"/>
    </row>
    <row r="19" spans="2:17" ht="15.75" x14ac:dyDescent="0.35">
      <c r="B19" s="98" t="s">
        <v>34</v>
      </c>
      <c r="D19" s="19">
        <v>27</v>
      </c>
      <c r="E19" s="207">
        <v>3143</v>
      </c>
      <c r="F19" s="180"/>
      <c r="G19" s="207">
        <v>1039</v>
      </c>
      <c r="H19" s="19"/>
      <c r="I19" s="207">
        <v>-474</v>
      </c>
      <c r="J19" s="180"/>
      <c r="K19" s="207">
        <v>1356</v>
      </c>
      <c r="L19" s="41"/>
      <c r="N19" s="57"/>
      <c r="O19" s="96"/>
      <c r="P19" s="57"/>
      <c r="Q19" s="57"/>
    </row>
    <row r="20" spans="2:17" ht="15.75" x14ac:dyDescent="0.35">
      <c r="B20" s="98" t="s">
        <v>33</v>
      </c>
      <c r="D20" s="99">
        <v>28</v>
      </c>
      <c r="E20" s="207">
        <v>1498</v>
      </c>
      <c r="F20" s="181"/>
      <c r="G20" s="207">
        <v>749</v>
      </c>
      <c r="H20" s="99"/>
      <c r="I20" s="207">
        <v>1555</v>
      </c>
      <c r="J20" s="181"/>
      <c r="K20" s="207">
        <v>205</v>
      </c>
      <c r="L20" s="57"/>
      <c r="M20" s="57"/>
      <c r="N20" s="57"/>
      <c r="O20" s="96"/>
      <c r="P20" s="57"/>
      <c r="Q20" s="57"/>
    </row>
    <row r="21" spans="2:17" ht="6" customHeight="1" x14ac:dyDescent="0.35">
      <c r="D21" s="94"/>
      <c r="E21" s="208"/>
      <c r="F21" s="181"/>
      <c r="G21" s="208"/>
      <c r="H21" s="94"/>
      <c r="I21" s="208"/>
      <c r="J21" s="181"/>
      <c r="K21" s="208"/>
      <c r="L21" s="57"/>
      <c r="M21" s="57"/>
      <c r="N21" s="100"/>
      <c r="O21"/>
      <c r="P21"/>
      <c r="Q21"/>
    </row>
    <row r="22" spans="2:17" ht="15.75" x14ac:dyDescent="0.35">
      <c r="B22" s="93" t="s">
        <v>32</v>
      </c>
      <c r="D22" s="94"/>
      <c r="E22" s="205">
        <f>E13+E15</f>
        <v>16695</v>
      </c>
      <c r="F22" s="181"/>
      <c r="G22" s="205">
        <f>G13+G15</f>
        <v>13651</v>
      </c>
      <c r="H22" s="94"/>
      <c r="I22" s="205">
        <f>I13+I15</f>
        <v>6431</v>
      </c>
      <c r="J22" s="181"/>
      <c r="K22" s="205">
        <f>K13+K15</f>
        <v>6345</v>
      </c>
      <c r="L22" s="57"/>
      <c r="M22" s="57"/>
      <c r="N22"/>
      <c r="O22"/>
      <c r="P22"/>
      <c r="Q22"/>
    </row>
    <row r="23" spans="2:17" ht="6" customHeight="1" x14ac:dyDescent="0.35">
      <c r="D23" s="94"/>
      <c r="E23" s="208"/>
      <c r="F23" s="181"/>
      <c r="G23" s="208"/>
      <c r="H23" s="94"/>
      <c r="I23" s="208"/>
      <c r="J23" s="181"/>
      <c r="K23" s="208"/>
      <c r="L23" s="57"/>
      <c r="M23" s="57"/>
      <c r="N23"/>
      <c r="O23"/>
      <c r="P23"/>
      <c r="Q23"/>
    </row>
    <row r="24" spans="2:17" ht="15.75" x14ac:dyDescent="0.35">
      <c r="B24" s="4" t="s">
        <v>31</v>
      </c>
      <c r="D24" s="19">
        <v>29</v>
      </c>
      <c r="E24" s="204">
        <v>5012</v>
      </c>
      <c r="F24" s="181"/>
      <c r="G24" s="204">
        <v>3812</v>
      </c>
      <c r="H24" s="19"/>
      <c r="I24" s="204">
        <v>2199</v>
      </c>
      <c r="J24" s="181"/>
      <c r="K24" s="204">
        <v>1909</v>
      </c>
      <c r="L24" s="57"/>
      <c r="M24" s="57"/>
      <c r="N24"/>
      <c r="O24"/>
      <c r="P24"/>
      <c r="Q24"/>
    </row>
    <row r="25" spans="2:17" ht="15.75" x14ac:dyDescent="0.35">
      <c r="B25" s="4" t="s">
        <v>30</v>
      </c>
      <c r="D25" s="19">
        <v>29</v>
      </c>
      <c r="E25" s="204">
        <v>-29396</v>
      </c>
      <c r="F25" s="181"/>
      <c r="G25" s="204">
        <v>-31337</v>
      </c>
      <c r="H25" s="19"/>
      <c r="I25" s="204">
        <v>-15275</v>
      </c>
      <c r="J25" s="181"/>
      <c r="K25" s="204">
        <v>-16255</v>
      </c>
      <c r="L25" s="57"/>
      <c r="M25" s="57"/>
      <c r="N25"/>
      <c r="O25"/>
      <c r="P25"/>
      <c r="Q25"/>
    </row>
    <row r="26" spans="2:17" ht="6" customHeight="1" x14ac:dyDescent="0.35">
      <c r="D26" s="94"/>
      <c r="E26" s="208"/>
      <c r="F26" s="181"/>
      <c r="G26" s="208"/>
      <c r="H26" s="94"/>
      <c r="I26" s="208"/>
      <c r="J26" s="181"/>
      <c r="K26" s="208"/>
      <c r="L26" s="57"/>
      <c r="M26" s="57"/>
      <c r="N26"/>
      <c r="O26"/>
      <c r="P26"/>
      <c r="Q26"/>
    </row>
    <row r="27" spans="2:17" ht="15.75" x14ac:dyDescent="0.35">
      <c r="B27" s="101" t="s">
        <v>29</v>
      </c>
      <c r="D27" s="94"/>
      <c r="E27" s="209">
        <f>E22+E24+E25</f>
        <v>-7689</v>
      </c>
      <c r="F27" s="181"/>
      <c r="G27" s="209">
        <f>G22+G24+G25</f>
        <v>-13874</v>
      </c>
      <c r="H27" s="94"/>
      <c r="I27" s="209">
        <f>I22+I24+I25</f>
        <v>-6645</v>
      </c>
      <c r="J27" s="181"/>
      <c r="K27" s="209">
        <f>K22+K24+K25</f>
        <v>-8001</v>
      </c>
      <c r="L27" s="57"/>
      <c r="M27" s="57"/>
      <c r="N27"/>
      <c r="O27"/>
      <c r="P27"/>
      <c r="Q27"/>
    </row>
    <row r="28" spans="2:17" ht="6" customHeight="1" x14ac:dyDescent="0.35">
      <c r="E28" s="208"/>
      <c r="F28" s="181"/>
      <c r="G28" s="208"/>
      <c r="I28" s="208"/>
      <c r="J28" s="181"/>
      <c r="K28" s="208"/>
      <c r="L28" s="57"/>
      <c r="M28" s="57"/>
      <c r="N28"/>
      <c r="O28"/>
      <c r="P28"/>
      <c r="Q28"/>
    </row>
    <row r="29" spans="2:17" ht="15.75" x14ac:dyDescent="0.35">
      <c r="B29" s="4" t="s">
        <v>28</v>
      </c>
      <c r="D29" s="21">
        <v>30</v>
      </c>
      <c r="E29" s="204">
        <v>0</v>
      </c>
      <c r="F29" s="181"/>
      <c r="G29" s="204">
        <v>27523</v>
      </c>
      <c r="I29" s="204">
        <v>0</v>
      </c>
      <c r="J29" s="181"/>
      <c r="K29" s="204">
        <v>27523</v>
      </c>
      <c r="L29" s="57"/>
      <c r="M29" s="57"/>
      <c r="N29"/>
      <c r="O29"/>
      <c r="P29"/>
      <c r="Q29"/>
    </row>
    <row r="30" spans="2:17" ht="6" customHeight="1" x14ac:dyDescent="0.35">
      <c r="E30" s="208"/>
      <c r="F30" s="181"/>
      <c r="G30" s="208"/>
      <c r="I30" s="208"/>
      <c r="J30" s="181"/>
      <c r="K30" s="208"/>
      <c r="L30" s="57"/>
      <c r="M30" s="57"/>
      <c r="N30"/>
      <c r="O30"/>
      <c r="P30"/>
      <c r="Q30"/>
    </row>
    <row r="31" spans="2:17" ht="15.75" x14ac:dyDescent="0.35">
      <c r="B31" s="101" t="s">
        <v>170</v>
      </c>
      <c r="D31" s="21" t="s">
        <v>151</v>
      </c>
      <c r="E31" s="209">
        <f>E27+E29</f>
        <v>-7689</v>
      </c>
      <c r="F31" s="181"/>
      <c r="G31" s="209">
        <f>G27+G29</f>
        <v>13649</v>
      </c>
      <c r="I31" s="209">
        <f>I27+I29</f>
        <v>-6645</v>
      </c>
      <c r="J31" s="181"/>
      <c r="K31" s="209">
        <f>K27+K29</f>
        <v>19522</v>
      </c>
      <c r="L31" s="57"/>
      <c r="M31" s="57"/>
      <c r="N31"/>
      <c r="O31"/>
      <c r="P31"/>
      <c r="Q31"/>
    </row>
    <row r="32" spans="2:17" ht="15.75" x14ac:dyDescent="0.35">
      <c r="B32" s="101" t="s">
        <v>27</v>
      </c>
      <c r="E32" s="235">
        <f>E31/181197364435</f>
        <v>-4.2434392045245423E-8</v>
      </c>
      <c r="F32" s="184"/>
      <c r="G32" s="235">
        <f>G31/181197364435</f>
        <v>7.5326702695481178E-8</v>
      </c>
      <c r="I32" s="235">
        <f>I31/181197364435</f>
        <v>-3.6672718837385338E-8</v>
      </c>
      <c r="J32" s="184"/>
      <c r="K32" s="235">
        <f>K31/181197364435</f>
        <v>1.0773887391172859E-7</v>
      </c>
      <c r="L32" s="57"/>
      <c r="M32" s="57"/>
      <c r="N32"/>
      <c r="O32"/>
      <c r="P32"/>
      <c r="Q32"/>
    </row>
    <row r="33" spans="2:11" x14ac:dyDescent="0.3">
      <c r="B33" s="28" t="s">
        <v>0</v>
      </c>
      <c r="I33" s="67"/>
      <c r="J33" s="67"/>
      <c r="K33" s="102"/>
    </row>
    <row r="34" spans="2:11" x14ac:dyDescent="0.3">
      <c r="I34" s="67"/>
      <c r="J34" s="67"/>
      <c r="K34" s="102"/>
    </row>
    <row r="35" spans="2:11" x14ac:dyDescent="0.3">
      <c r="B35" s="11"/>
      <c r="I35" s="67"/>
      <c r="J35" s="67"/>
      <c r="K35" s="102"/>
    </row>
    <row r="36" spans="2:11" x14ac:dyDescent="0.3">
      <c r="B36" s="11"/>
      <c r="I36" s="67"/>
      <c r="J36" s="67"/>
      <c r="K36" s="102"/>
    </row>
  </sheetData>
  <mergeCells count="5">
    <mergeCell ref="D5:D7"/>
    <mergeCell ref="B5:B7"/>
    <mergeCell ref="E5:G6"/>
    <mergeCell ref="I5:K6"/>
    <mergeCell ref="A1:K2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135"/>
  <sheetViews>
    <sheetView showGridLines="0" tabSelected="1" zoomScaleNormal="100" workbookViewId="0">
      <selection activeCell="F16" sqref="F16"/>
    </sheetView>
  </sheetViews>
  <sheetFormatPr defaultColWidth="9.33203125" defaultRowHeight="15" x14ac:dyDescent="0.3"/>
  <cols>
    <col min="1" max="1" width="4.5" style="4" customWidth="1"/>
    <col min="2" max="2" width="75.33203125" style="4" customWidth="1"/>
    <col min="3" max="3" width="2" style="4" customWidth="1"/>
    <col min="4" max="4" width="5.1640625" style="4" customWidth="1"/>
    <col min="5" max="5" width="2.83203125" style="4" customWidth="1"/>
    <col min="6" max="6" width="18.83203125" style="4" customWidth="1"/>
    <col min="7" max="7" width="2.83203125" style="4" customWidth="1"/>
    <col min="8" max="8" width="18.83203125" style="4" customWidth="1"/>
    <col min="9" max="9" width="2.83203125" style="4" customWidth="1"/>
    <col min="10" max="10" width="18.83203125" style="4" customWidth="1"/>
    <col min="11" max="11" width="2.83203125" style="4" customWidth="1"/>
    <col min="12" max="12" width="18.83203125" style="4" customWidth="1"/>
    <col min="13" max="16384" width="9.33203125" style="4"/>
  </cols>
  <sheetData>
    <row r="1" spans="1:12" ht="15" customHeight="1" x14ac:dyDescent="0.3">
      <c r="A1" s="274" t="s">
        <v>106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15" customHeight="1" x14ac:dyDescent="0.3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ht="1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12" x14ac:dyDescent="0.3">
      <c r="A4" s="68"/>
      <c r="B4" s="69"/>
      <c r="C4" s="68"/>
      <c r="D4" s="69"/>
      <c r="E4" s="5"/>
      <c r="F4" s="5"/>
      <c r="G4" s="5"/>
      <c r="H4" s="5"/>
      <c r="I4" s="5"/>
    </row>
    <row r="5" spans="1:12" ht="15.75" customHeight="1" x14ac:dyDescent="0.3">
      <c r="A5" s="68"/>
      <c r="B5" s="263" t="s">
        <v>40</v>
      </c>
      <c r="C5" s="68"/>
      <c r="D5" s="265" t="s">
        <v>15</v>
      </c>
      <c r="E5" s="63"/>
      <c r="F5" s="271" t="s">
        <v>178</v>
      </c>
      <c r="G5" s="271"/>
      <c r="H5" s="271"/>
      <c r="I5" s="63"/>
      <c r="J5" s="271" t="s">
        <v>179</v>
      </c>
      <c r="K5" s="271"/>
      <c r="L5" s="271"/>
    </row>
    <row r="6" spans="1:12" x14ac:dyDescent="0.3">
      <c r="A6" s="68"/>
      <c r="B6" s="263"/>
      <c r="C6" s="68"/>
      <c r="D6" s="265"/>
      <c r="E6" s="63"/>
      <c r="F6" s="272"/>
      <c r="G6" s="272"/>
      <c r="H6" s="272"/>
      <c r="I6" s="63"/>
      <c r="J6" s="272"/>
      <c r="K6" s="272"/>
      <c r="L6" s="272"/>
    </row>
    <row r="7" spans="1:12" x14ac:dyDescent="0.3">
      <c r="B7" s="264"/>
      <c r="C7" s="11"/>
      <c r="D7" s="266"/>
      <c r="E7" s="9"/>
      <c r="F7" s="64">
        <v>2024</v>
      </c>
      <c r="G7" s="9"/>
      <c r="H7" s="64">
        <v>2023</v>
      </c>
      <c r="I7" s="9"/>
      <c r="J7" s="64">
        <v>2024</v>
      </c>
      <c r="K7" s="9"/>
      <c r="L7" s="64">
        <v>2023</v>
      </c>
    </row>
    <row r="8" spans="1:12" x14ac:dyDescent="0.3">
      <c r="B8" s="10"/>
      <c r="C8" s="11"/>
      <c r="D8" s="104"/>
      <c r="E8" s="9"/>
      <c r="F8" s="9"/>
      <c r="G8" s="9"/>
      <c r="H8" s="9"/>
      <c r="I8" s="9"/>
      <c r="J8" s="9"/>
      <c r="K8" s="9"/>
      <c r="L8" s="9"/>
    </row>
    <row r="9" spans="1:12" x14ac:dyDescent="0.3">
      <c r="B9" s="10" t="s">
        <v>169</v>
      </c>
      <c r="C9" s="11"/>
      <c r="D9" s="104"/>
      <c r="E9" s="70"/>
      <c r="F9" s="210">
        <f>DRE!E31</f>
        <v>-7689</v>
      </c>
      <c r="G9" s="210"/>
      <c r="H9" s="210">
        <f>DRE!G31</f>
        <v>13649</v>
      </c>
      <c r="I9" s="211"/>
      <c r="J9" s="210">
        <f>DRE!I31</f>
        <v>-6645</v>
      </c>
      <c r="K9" s="210"/>
      <c r="L9" s="210">
        <f>DRE!K31</f>
        <v>19522</v>
      </c>
    </row>
    <row r="10" spans="1:12" x14ac:dyDescent="0.3">
      <c r="B10" s="11" t="s">
        <v>41</v>
      </c>
      <c r="C10" s="11"/>
      <c r="D10" s="12"/>
      <c r="E10" s="70"/>
      <c r="F10" s="71"/>
      <c r="G10" s="71"/>
      <c r="H10" s="71"/>
      <c r="I10" s="70"/>
      <c r="J10" s="71"/>
      <c r="K10" s="71"/>
      <c r="L10" s="71"/>
    </row>
    <row r="11" spans="1:12" x14ac:dyDescent="0.3">
      <c r="B11" s="11" t="s">
        <v>112</v>
      </c>
      <c r="C11" s="11"/>
      <c r="D11" s="12">
        <v>22</v>
      </c>
      <c r="E11" s="70"/>
      <c r="F11" s="210">
        <v>2515</v>
      </c>
      <c r="G11" s="210"/>
      <c r="H11" s="210">
        <v>-3908</v>
      </c>
      <c r="I11" s="210"/>
      <c r="J11" s="210">
        <v>2576</v>
      </c>
      <c r="K11" s="210"/>
      <c r="L11" s="210">
        <v>-5120</v>
      </c>
    </row>
    <row r="12" spans="1:12" x14ac:dyDescent="0.3">
      <c r="B12" s="72"/>
      <c r="C12" s="11"/>
      <c r="D12" s="104"/>
      <c r="E12" s="74"/>
      <c r="F12" s="73"/>
      <c r="G12" s="39"/>
      <c r="H12" s="73"/>
      <c r="I12" s="74"/>
      <c r="J12" s="73"/>
      <c r="K12" s="39"/>
      <c r="L12" s="73"/>
    </row>
    <row r="13" spans="1:12" x14ac:dyDescent="0.3">
      <c r="B13" s="72" t="s">
        <v>168</v>
      </c>
      <c r="C13" s="11"/>
      <c r="D13" s="104"/>
      <c r="E13" s="70"/>
      <c r="F13" s="210">
        <f>F9+F10+F11</f>
        <v>-5174</v>
      </c>
      <c r="G13" s="210"/>
      <c r="H13" s="210">
        <f>H9+H10+H11</f>
        <v>9741</v>
      </c>
      <c r="I13" s="211"/>
      <c r="J13" s="210">
        <f>J9+J10+J11</f>
        <v>-4069</v>
      </c>
      <c r="K13" s="210"/>
      <c r="L13" s="210">
        <f>L9+L10+L11</f>
        <v>14402</v>
      </c>
    </row>
    <row r="14" spans="1:12" x14ac:dyDescent="0.3">
      <c r="B14" s="80" t="s">
        <v>42</v>
      </c>
      <c r="C14" s="11"/>
      <c r="D14" s="104"/>
      <c r="E14" s="74"/>
      <c r="F14" s="74"/>
      <c r="G14" s="74"/>
      <c r="H14" s="74"/>
      <c r="I14" s="74"/>
    </row>
    <row r="15" spans="1:12" x14ac:dyDescent="0.3">
      <c r="B15" s="75"/>
      <c r="C15" s="11"/>
      <c r="D15" s="104"/>
      <c r="E15" s="74"/>
      <c r="F15" s="74"/>
      <c r="G15" s="74"/>
      <c r="H15" s="74"/>
      <c r="I15" s="74"/>
    </row>
    <row r="16" spans="1:12" x14ac:dyDescent="0.3">
      <c r="B16" s="76"/>
      <c r="C16" s="11"/>
      <c r="D16" s="104"/>
      <c r="E16" s="74"/>
      <c r="F16" s="74"/>
      <c r="G16" s="74"/>
      <c r="H16" s="74"/>
      <c r="I16" s="74"/>
    </row>
    <row r="17" spans="1:9" x14ac:dyDescent="0.3">
      <c r="B17" s="10"/>
      <c r="C17" s="11"/>
      <c r="D17" s="104"/>
      <c r="E17" s="74"/>
      <c r="F17" s="74"/>
      <c r="G17" s="74"/>
      <c r="H17" s="236"/>
      <c r="I17" s="74"/>
    </row>
    <row r="18" spans="1:9" x14ac:dyDescent="0.3">
      <c r="B18" s="76"/>
      <c r="C18" s="11"/>
      <c r="D18" s="104"/>
      <c r="E18" s="9"/>
      <c r="F18" s="237"/>
      <c r="G18" s="9"/>
      <c r="H18" s="9"/>
      <c r="I18" s="9"/>
    </row>
    <row r="19" spans="1:9" x14ac:dyDescent="0.3">
      <c r="B19" s="11"/>
      <c r="E19" s="78"/>
      <c r="F19" s="78"/>
      <c r="G19" s="78"/>
      <c r="H19" s="78"/>
      <c r="I19" s="78"/>
    </row>
    <row r="20" spans="1:9" x14ac:dyDescent="0.3">
      <c r="B20" s="11"/>
      <c r="E20" s="78"/>
      <c r="F20" s="78"/>
      <c r="G20" s="78"/>
      <c r="H20" s="78"/>
      <c r="I20" s="78"/>
    </row>
    <row r="21" spans="1:9" x14ac:dyDescent="0.3">
      <c r="E21" s="78"/>
      <c r="F21" s="78"/>
      <c r="G21" s="78"/>
      <c r="H21" s="78"/>
      <c r="I21" s="78"/>
    </row>
    <row r="22" spans="1:9" x14ac:dyDescent="0.3">
      <c r="E22" s="78"/>
      <c r="F22" s="78"/>
      <c r="G22" s="78"/>
      <c r="H22" s="78"/>
      <c r="I22" s="78"/>
    </row>
    <row r="23" spans="1:9" x14ac:dyDescent="0.3">
      <c r="E23" s="78"/>
      <c r="F23" s="78"/>
      <c r="G23" s="78"/>
      <c r="H23" s="78"/>
      <c r="I23" s="78"/>
    </row>
    <row r="24" spans="1:9" x14ac:dyDescent="0.3">
      <c r="A24" s="277"/>
      <c r="B24" s="277"/>
      <c r="C24" s="79"/>
      <c r="D24" s="88"/>
      <c r="E24" s="79"/>
      <c r="F24" s="79"/>
      <c r="G24" s="79"/>
      <c r="H24" s="79"/>
      <c r="I24" s="79"/>
    </row>
    <row r="25" spans="1:9" x14ac:dyDescent="0.3">
      <c r="A25" s="277"/>
      <c r="B25" s="277"/>
      <c r="C25" s="79"/>
      <c r="D25" s="88"/>
      <c r="E25" s="79"/>
      <c r="F25" s="79"/>
      <c r="G25" s="79"/>
      <c r="H25" s="79"/>
      <c r="I25" s="79"/>
    </row>
    <row r="26" spans="1:9" x14ac:dyDescent="0.3">
      <c r="A26" s="277"/>
      <c r="B26" s="277"/>
      <c r="C26" s="79"/>
      <c r="D26" s="88"/>
      <c r="E26" s="79"/>
      <c r="F26" s="79"/>
      <c r="G26" s="79"/>
      <c r="H26" s="79"/>
      <c r="I26" s="79"/>
    </row>
    <row r="27" spans="1:9" x14ac:dyDescent="0.3">
      <c r="A27" s="80"/>
      <c r="B27" s="171"/>
      <c r="C27" s="81"/>
      <c r="E27" s="79"/>
      <c r="F27" s="79"/>
      <c r="G27" s="79"/>
      <c r="H27" s="79"/>
      <c r="I27" s="79"/>
    </row>
    <row r="28" spans="1:9" x14ac:dyDescent="0.3">
      <c r="A28" s="80"/>
      <c r="B28" s="82"/>
      <c r="C28" s="83"/>
    </row>
    <row r="29" spans="1:9" x14ac:dyDescent="0.3">
      <c r="A29" s="80"/>
      <c r="B29" s="80"/>
    </row>
    <row r="30" spans="1:9" x14ac:dyDescent="0.3">
      <c r="A30" s="275"/>
      <c r="B30" s="275"/>
      <c r="C30" s="83"/>
    </row>
    <row r="31" spans="1:9" x14ac:dyDescent="0.3">
      <c r="A31" s="275"/>
      <c r="B31" s="275"/>
      <c r="C31" s="83"/>
      <c r="D31" s="4" t="s">
        <v>132</v>
      </c>
    </row>
    <row r="32" spans="1:9" x14ac:dyDescent="0.3">
      <c r="A32" s="275"/>
      <c r="B32" s="275"/>
    </row>
    <row r="36" spans="2:9" x14ac:dyDescent="0.3">
      <c r="B36" s="276"/>
      <c r="C36" s="276"/>
      <c r="D36" s="276"/>
    </row>
    <row r="37" spans="2:9" x14ac:dyDescent="0.3">
      <c r="B37" s="276"/>
      <c r="C37" s="276"/>
      <c r="D37" s="276"/>
    </row>
    <row r="38" spans="2:9" x14ac:dyDescent="0.3">
      <c r="B38" s="276"/>
      <c r="C38" s="276"/>
      <c r="D38" s="276"/>
    </row>
    <row r="41" spans="2:9" x14ac:dyDescent="0.3">
      <c r="B41" s="77"/>
      <c r="C41" s="84"/>
      <c r="D41" s="77"/>
    </row>
    <row r="42" spans="2:9" x14ac:dyDescent="0.3">
      <c r="B42" s="77"/>
      <c r="C42" s="84"/>
      <c r="D42" s="77"/>
    </row>
    <row r="43" spans="2:9" x14ac:dyDescent="0.3">
      <c r="B43" s="77"/>
      <c r="C43" s="84"/>
      <c r="D43" s="77"/>
    </row>
    <row r="44" spans="2:9" x14ac:dyDescent="0.3">
      <c r="B44" s="84"/>
      <c r="C44" s="84"/>
      <c r="D44" s="77"/>
    </row>
    <row r="45" spans="2:9" x14ac:dyDescent="0.3">
      <c r="B45" s="84"/>
      <c r="C45" s="84"/>
      <c r="D45" s="77"/>
    </row>
    <row r="46" spans="2:9" x14ac:dyDescent="0.3">
      <c r="B46" s="85"/>
      <c r="C46" s="86"/>
      <c r="D46" s="175"/>
      <c r="E46" s="88"/>
      <c r="F46" s="88"/>
      <c r="G46" s="88"/>
      <c r="H46" s="88"/>
      <c r="I46" s="88"/>
    </row>
    <row r="47" spans="2:9" x14ac:dyDescent="0.3">
      <c r="B47" s="85"/>
      <c r="C47" s="86"/>
      <c r="D47" s="175"/>
      <c r="E47" s="88"/>
      <c r="F47" s="88"/>
      <c r="G47" s="88"/>
      <c r="H47" s="88"/>
      <c r="I47" s="88"/>
    </row>
    <row r="48" spans="2:9" x14ac:dyDescent="0.3">
      <c r="B48" s="85"/>
      <c r="C48" s="86"/>
      <c r="D48" s="175"/>
      <c r="E48" s="88"/>
      <c r="F48" s="88"/>
      <c r="G48" s="88"/>
      <c r="H48" s="88"/>
      <c r="I48" s="88"/>
    </row>
    <row r="49" spans="2:9" x14ac:dyDescent="0.3">
      <c r="B49" s="5"/>
      <c r="C49" s="5"/>
      <c r="D49" s="87"/>
      <c r="E49" s="5"/>
      <c r="F49" s="5"/>
      <c r="G49" s="5"/>
      <c r="H49" s="5"/>
      <c r="I49" s="5"/>
    </row>
    <row r="50" spans="2:9" x14ac:dyDescent="0.3">
      <c r="B50" s="89"/>
      <c r="C50" s="89"/>
      <c r="D50" s="87"/>
      <c r="E50" s="89"/>
      <c r="F50" s="89"/>
      <c r="G50" s="89"/>
      <c r="H50" s="89"/>
      <c r="I50" s="89"/>
    </row>
    <row r="51" spans="2:9" x14ac:dyDescent="0.3">
      <c r="B51" s="87"/>
      <c r="C51" s="87"/>
      <c r="D51" s="87"/>
      <c r="E51" s="88"/>
      <c r="F51" s="88"/>
      <c r="G51" s="88"/>
      <c r="H51" s="88"/>
      <c r="I51" s="88"/>
    </row>
    <row r="52" spans="2:9" x14ac:dyDescent="0.3">
      <c r="B52" s="87"/>
      <c r="C52" s="5"/>
      <c r="D52" s="87"/>
      <c r="E52" s="88"/>
      <c r="F52" s="88"/>
      <c r="G52" s="88"/>
      <c r="H52" s="88"/>
      <c r="I52" s="88"/>
    </row>
    <row r="53" spans="2:9" x14ac:dyDescent="0.3">
      <c r="B53" s="87"/>
      <c r="C53" s="5"/>
      <c r="D53" s="87"/>
      <c r="E53" s="88"/>
      <c r="F53" s="88"/>
      <c r="G53" s="88"/>
      <c r="H53" s="88"/>
      <c r="I53" s="88"/>
    </row>
    <row r="54" spans="2:9" x14ac:dyDescent="0.3">
      <c r="B54" s="87"/>
      <c r="C54" s="5"/>
      <c r="D54" s="87"/>
      <c r="E54" s="87"/>
      <c r="F54" s="87"/>
      <c r="G54" s="87"/>
      <c r="H54" s="87"/>
      <c r="I54" s="87"/>
    </row>
    <row r="55" spans="2:9" x14ac:dyDescent="0.3">
      <c r="C55" s="79"/>
      <c r="E55" s="78"/>
      <c r="F55" s="78"/>
      <c r="G55" s="78"/>
      <c r="H55" s="78"/>
      <c r="I55" s="78"/>
    </row>
    <row r="56" spans="2:9" x14ac:dyDescent="0.3">
      <c r="C56" s="79"/>
      <c r="E56" s="78"/>
      <c r="F56" s="78"/>
      <c r="G56" s="78"/>
      <c r="H56" s="78"/>
      <c r="I56" s="78"/>
    </row>
    <row r="57" spans="2:9" x14ac:dyDescent="0.3">
      <c r="C57" s="79"/>
      <c r="E57" s="78"/>
      <c r="F57" s="78"/>
      <c r="G57" s="78"/>
      <c r="H57" s="78"/>
      <c r="I57" s="78"/>
    </row>
    <row r="58" spans="2:9" x14ac:dyDescent="0.3">
      <c r="E58" s="78"/>
      <c r="F58" s="78"/>
      <c r="G58" s="78"/>
      <c r="H58" s="78"/>
      <c r="I58" s="78"/>
    </row>
    <row r="59" spans="2:9" x14ac:dyDescent="0.3">
      <c r="E59" s="78"/>
      <c r="F59" s="78"/>
      <c r="G59" s="78"/>
      <c r="H59" s="78"/>
      <c r="I59" s="78"/>
    </row>
    <row r="60" spans="2:9" x14ac:dyDescent="0.3">
      <c r="E60" s="78"/>
      <c r="F60" s="78"/>
      <c r="G60" s="78"/>
      <c r="H60" s="78"/>
      <c r="I60" s="78"/>
    </row>
    <row r="61" spans="2:9" x14ac:dyDescent="0.3">
      <c r="E61" s="78"/>
      <c r="F61" s="78"/>
      <c r="G61" s="78"/>
      <c r="H61" s="78"/>
      <c r="I61" s="78"/>
    </row>
    <row r="62" spans="2:9" x14ac:dyDescent="0.3">
      <c r="E62" s="78"/>
      <c r="F62" s="78"/>
      <c r="G62" s="78"/>
      <c r="H62" s="78"/>
      <c r="I62" s="78"/>
    </row>
    <row r="63" spans="2:9" x14ac:dyDescent="0.3">
      <c r="E63" s="78"/>
      <c r="F63" s="78"/>
      <c r="G63" s="78"/>
      <c r="H63" s="78"/>
      <c r="I63" s="78"/>
    </row>
    <row r="64" spans="2:9" x14ac:dyDescent="0.3">
      <c r="E64" s="78"/>
      <c r="F64" s="78"/>
      <c r="G64" s="78"/>
      <c r="H64" s="78"/>
      <c r="I64" s="78"/>
    </row>
    <row r="65" spans="5:9" x14ac:dyDescent="0.3">
      <c r="E65" s="78"/>
      <c r="F65" s="78"/>
      <c r="G65" s="78"/>
      <c r="H65" s="78"/>
      <c r="I65" s="78"/>
    </row>
    <row r="66" spans="5:9" x14ac:dyDescent="0.3">
      <c r="E66" s="78"/>
      <c r="F66" s="78"/>
      <c r="G66" s="78"/>
      <c r="H66" s="78"/>
      <c r="I66" s="78"/>
    </row>
    <row r="67" spans="5:9" x14ac:dyDescent="0.3">
      <c r="E67" s="78"/>
      <c r="F67" s="78"/>
      <c r="G67" s="78"/>
      <c r="H67" s="78"/>
      <c r="I67" s="78"/>
    </row>
    <row r="68" spans="5:9" x14ac:dyDescent="0.3">
      <c r="E68" s="78"/>
      <c r="F68" s="78"/>
      <c r="G68" s="78"/>
      <c r="H68" s="78"/>
      <c r="I68" s="78"/>
    </row>
    <row r="69" spans="5:9" x14ac:dyDescent="0.3">
      <c r="E69" s="78"/>
      <c r="F69" s="78"/>
      <c r="G69" s="78"/>
      <c r="H69" s="78"/>
      <c r="I69" s="78"/>
    </row>
    <row r="70" spans="5:9" x14ac:dyDescent="0.3">
      <c r="E70" s="78"/>
      <c r="F70" s="78"/>
      <c r="G70" s="78"/>
      <c r="H70" s="78"/>
      <c r="I70" s="78"/>
    </row>
    <row r="71" spans="5:9" x14ac:dyDescent="0.3">
      <c r="E71" s="78"/>
      <c r="F71" s="78"/>
      <c r="G71" s="78"/>
      <c r="H71" s="78"/>
      <c r="I71" s="78"/>
    </row>
    <row r="72" spans="5:9" x14ac:dyDescent="0.3">
      <c r="E72" s="78"/>
      <c r="F72" s="78"/>
      <c r="G72" s="78"/>
      <c r="H72" s="78"/>
      <c r="I72" s="78"/>
    </row>
    <row r="73" spans="5:9" x14ac:dyDescent="0.3">
      <c r="E73" s="78"/>
      <c r="F73" s="78"/>
      <c r="G73" s="78"/>
      <c r="H73" s="78"/>
      <c r="I73" s="78"/>
    </row>
    <row r="74" spans="5:9" x14ac:dyDescent="0.3">
      <c r="E74" s="78"/>
      <c r="F74" s="78"/>
      <c r="G74" s="78"/>
      <c r="H74" s="78"/>
      <c r="I74" s="78"/>
    </row>
    <row r="75" spans="5:9" x14ac:dyDescent="0.3">
      <c r="E75" s="78"/>
      <c r="F75" s="78"/>
      <c r="G75" s="78"/>
      <c r="H75" s="78"/>
      <c r="I75" s="78"/>
    </row>
    <row r="76" spans="5:9" x14ac:dyDescent="0.3">
      <c r="E76" s="78"/>
      <c r="F76" s="78"/>
      <c r="G76" s="78"/>
      <c r="H76" s="78"/>
      <c r="I76" s="78"/>
    </row>
    <row r="77" spans="5:9" x14ac:dyDescent="0.3">
      <c r="E77" s="78"/>
      <c r="F77" s="78"/>
      <c r="G77" s="78"/>
      <c r="H77" s="78"/>
      <c r="I77" s="78"/>
    </row>
    <row r="78" spans="5:9" x14ac:dyDescent="0.3">
      <c r="E78" s="78"/>
      <c r="F78" s="78"/>
      <c r="G78" s="78"/>
      <c r="H78" s="78"/>
      <c r="I78" s="78"/>
    </row>
    <row r="79" spans="5:9" x14ac:dyDescent="0.3">
      <c r="E79" s="78"/>
      <c r="F79" s="78"/>
      <c r="G79" s="78"/>
      <c r="H79" s="78"/>
      <c r="I79" s="78"/>
    </row>
    <row r="80" spans="5:9" x14ac:dyDescent="0.3">
      <c r="E80" s="78"/>
      <c r="F80" s="78"/>
      <c r="G80" s="78"/>
      <c r="H80" s="78"/>
      <c r="I80" s="78"/>
    </row>
    <row r="81" spans="5:9" x14ac:dyDescent="0.3">
      <c r="E81" s="78"/>
      <c r="F81" s="78"/>
      <c r="G81" s="78"/>
      <c r="H81" s="78"/>
      <c r="I81" s="78"/>
    </row>
    <row r="82" spans="5:9" x14ac:dyDescent="0.3">
      <c r="E82" s="78"/>
      <c r="F82" s="78"/>
      <c r="G82" s="78"/>
      <c r="H82" s="78"/>
      <c r="I82" s="78"/>
    </row>
    <row r="83" spans="5:9" x14ac:dyDescent="0.3">
      <c r="E83" s="78"/>
      <c r="F83" s="78"/>
      <c r="G83" s="78"/>
      <c r="H83" s="78"/>
      <c r="I83" s="78"/>
    </row>
    <row r="84" spans="5:9" x14ac:dyDescent="0.3">
      <c r="E84" s="78"/>
      <c r="F84" s="78"/>
      <c r="G84" s="78"/>
      <c r="H84" s="78"/>
      <c r="I84" s="78"/>
    </row>
    <row r="85" spans="5:9" x14ac:dyDescent="0.3">
      <c r="E85" s="78"/>
      <c r="F85" s="78"/>
      <c r="G85" s="78"/>
      <c r="H85" s="78"/>
      <c r="I85" s="78"/>
    </row>
    <row r="86" spans="5:9" x14ac:dyDescent="0.3">
      <c r="E86" s="78"/>
      <c r="F86" s="78"/>
      <c r="G86" s="78"/>
      <c r="H86" s="78"/>
      <c r="I86" s="78"/>
    </row>
    <row r="87" spans="5:9" x14ac:dyDescent="0.3">
      <c r="E87" s="78"/>
      <c r="F87" s="78"/>
      <c r="G87" s="78"/>
      <c r="H87" s="78"/>
      <c r="I87" s="78"/>
    </row>
    <row r="88" spans="5:9" x14ac:dyDescent="0.3">
      <c r="E88" s="78"/>
      <c r="F88" s="78"/>
      <c r="G88" s="78"/>
      <c r="H88" s="78"/>
      <c r="I88" s="78"/>
    </row>
    <row r="89" spans="5:9" x14ac:dyDescent="0.3">
      <c r="E89" s="78"/>
      <c r="F89" s="78"/>
      <c r="G89" s="78"/>
      <c r="H89" s="78"/>
      <c r="I89" s="78"/>
    </row>
    <row r="90" spans="5:9" x14ac:dyDescent="0.3">
      <c r="E90" s="78"/>
      <c r="F90" s="78"/>
      <c r="G90" s="78"/>
      <c r="H90" s="78"/>
      <c r="I90" s="78"/>
    </row>
    <row r="91" spans="5:9" x14ac:dyDescent="0.3">
      <c r="E91" s="78"/>
      <c r="F91" s="78"/>
      <c r="G91" s="78"/>
      <c r="H91" s="78"/>
      <c r="I91" s="78"/>
    </row>
    <row r="92" spans="5:9" x14ac:dyDescent="0.3">
      <c r="E92" s="78"/>
      <c r="F92" s="78"/>
      <c r="G92" s="78"/>
      <c r="H92" s="78"/>
      <c r="I92" s="78"/>
    </row>
    <row r="93" spans="5:9" x14ac:dyDescent="0.3">
      <c r="E93" s="78"/>
      <c r="F93" s="78"/>
      <c r="G93" s="78"/>
      <c r="H93" s="78"/>
      <c r="I93" s="78"/>
    </row>
    <row r="94" spans="5:9" x14ac:dyDescent="0.3">
      <c r="E94" s="78"/>
      <c r="F94" s="78"/>
      <c r="G94" s="78"/>
      <c r="H94" s="78"/>
      <c r="I94" s="78"/>
    </row>
    <row r="95" spans="5:9" x14ac:dyDescent="0.3">
      <c r="E95" s="78"/>
      <c r="F95" s="78"/>
      <c r="G95" s="78"/>
      <c r="H95" s="78"/>
      <c r="I95" s="78"/>
    </row>
    <row r="96" spans="5:9" x14ac:dyDescent="0.3">
      <c r="E96" s="78"/>
      <c r="F96" s="78"/>
      <c r="G96" s="78"/>
      <c r="H96" s="78"/>
      <c r="I96" s="78"/>
    </row>
    <row r="97" spans="5:9" x14ac:dyDescent="0.3">
      <c r="E97" s="78"/>
      <c r="F97" s="78"/>
      <c r="G97" s="78"/>
      <c r="H97" s="78"/>
      <c r="I97" s="78"/>
    </row>
    <row r="98" spans="5:9" x14ac:dyDescent="0.3">
      <c r="E98" s="78"/>
      <c r="F98" s="78"/>
      <c r="G98" s="78"/>
      <c r="H98" s="78"/>
      <c r="I98" s="78"/>
    </row>
    <row r="99" spans="5:9" x14ac:dyDescent="0.3">
      <c r="E99" s="78"/>
      <c r="F99" s="78"/>
      <c r="G99" s="78"/>
      <c r="H99" s="78"/>
      <c r="I99" s="78"/>
    </row>
    <row r="100" spans="5:9" x14ac:dyDescent="0.3">
      <c r="E100" s="78"/>
      <c r="F100" s="78"/>
      <c r="G100" s="78"/>
      <c r="H100" s="78"/>
      <c r="I100" s="78"/>
    </row>
    <row r="101" spans="5:9" x14ac:dyDescent="0.3">
      <c r="E101" s="78"/>
      <c r="F101" s="78"/>
      <c r="G101" s="78"/>
      <c r="H101" s="78"/>
      <c r="I101" s="78"/>
    </row>
    <row r="102" spans="5:9" x14ac:dyDescent="0.3">
      <c r="E102" s="78"/>
      <c r="F102" s="78"/>
      <c r="G102" s="78"/>
      <c r="H102" s="78"/>
      <c r="I102" s="78"/>
    </row>
    <row r="103" spans="5:9" x14ac:dyDescent="0.3">
      <c r="E103" s="78"/>
      <c r="F103" s="78"/>
      <c r="G103" s="78"/>
      <c r="H103" s="78"/>
      <c r="I103" s="78"/>
    </row>
    <row r="104" spans="5:9" x14ac:dyDescent="0.3">
      <c r="E104" s="78"/>
      <c r="F104" s="78"/>
      <c r="G104" s="78"/>
      <c r="H104" s="78"/>
      <c r="I104" s="78"/>
    </row>
    <row r="105" spans="5:9" x14ac:dyDescent="0.3">
      <c r="E105" s="78"/>
      <c r="F105" s="78"/>
      <c r="G105" s="78"/>
      <c r="H105" s="78"/>
      <c r="I105" s="78"/>
    </row>
    <row r="106" spans="5:9" x14ac:dyDescent="0.3">
      <c r="E106" s="78"/>
      <c r="F106" s="78"/>
      <c r="G106" s="78"/>
      <c r="H106" s="78"/>
      <c r="I106" s="78"/>
    </row>
    <row r="107" spans="5:9" x14ac:dyDescent="0.3">
      <c r="E107" s="78"/>
      <c r="F107" s="78"/>
      <c r="G107" s="78"/>
      <c r="H107" s="78"/>
      <c r="I107" s="78"/>
    </row>
    <row r="108" spans="5:9" x14ac:dyDescent="0.3">
      <c r="E108" s="78"/>
      <c r="F108" s="78"/>
      <c r="G108" s="78"/>
      <c r="H108" s="78"/>
      <c r="I108" s="78"/>
    </row>
    <row r="109" spans="5:9" x14ac:dyDescent="0.3">
      <c r="E109" s="78"/>
      <c r="F109" s="78"/>
      <c r="G109" s="78"/>
      <c r="H109" s="78"/>
      <c r="I109" s="78"/>
    </row>
    <row r="110" spans="5:9" x14ac:dyDescent="0.3">
      <c r="E110" s="78"/>
      <c r="F110" s="78"/>
      <c r="G110" s="78"/>
      <c r="H110" s="78"/>
      <c r="I110" s="78"/>
    </row>
    <row r="111" spans="5:9" x14ac:dyDescent="0.3">
      <c r="E111" s="78"/>
      <c r="F111" s="78"/>
      <c r="G111" s="78"/>
      <c r="H111" s="78"/>
      <c r="I111" s="78"/>
    </row>
    <row r="112" spans="5:9" x14ac:dyDescent="0.3">
      <c r="E112" s="78"/>
      <c r="F112" s="78"/>
      <c r="G112" s="78"/>
      <c r="H112" s="78"/>
      <c r="I112" s="78"/>
    </row>
    <row r="113" spans="5:9" x14ac:dyDescent="0.3">
      <c r="E113" s="78"/>
      <c r="F113" s="78"/>
      <c r="G113" s="78"/>
      <c r="H113" s="78"/>
      <c r="I113" s="78"/>
    </row>
    <row r="114" spans="5:9" x14ac:dyDescent="0.3">
      <c r="E114" s="78"/>
      <c r="F114" s="78"/>
      <c r="G114" s="78"/>
      <c r="H114" s="78"/>
      <c r="I114" s="78"/>
    </row>
    <row r="115" spans="5:9" x14ac:dyDescent="0.3">
      <c r="E115" s="78"/>
      <c r="F115" s="78"/>
      <c r="G115" s="78"/>
      <c r="H115" s="78"/>
      <c r="I115" s="78"/>
    </row>
    <row r="116" spans="5:9" x14ac:dyDescent="0.3">
      <c r="E116" s="78"/>
      <c r="F116" s="78"/>
      <c r="G116" s="78"/>
      <c r="H116" s="78"/>
      <c r="I116" s="78"/>
    </row>
    <row r="117" spans="5:9" x14ac:dyDescent="0.3">
      <c r="E117" s="78"/>
      <c r="F117" s="78"/>
      <c r="G117" s="78"/>
      <c r="H117" s="78"/>
      <c r="I117" s="78"/>
    </row>
    <row r="118" spans="5:9" x14ac:dyDescent="0.3">
      <c r="E118" s="78"/>
      <c r="F118" s="78"/>
      <c r="G118" s="78"/>
      <c r="H118" s="78"/>
      <c r="I118" s="78"/>
    </row>
    <row r="119" spans="5:9" x14ac:dyDescent="0.3">
      <c r="E119" s="78"/>
      <c r="F119" s="78"/>
      <c r="G119" s="78"/>
      <c r="H119" s="78"/>
      <c r="I119" s="78"/>
    </row>
    <row r="120" spans="5:9" x14ac:dyDescent="0.3">
      <c r="E120" s="78"/>
      <c r="F120" s="78"/>
      <c r="G120" s="78"/>
      <c r="H120" s="78"/>
      <c r="I120" s="78"/>
    </row>
    <row r="121" spans="5:9" x14ac:dyDescent="0.3">
      <c r="E121" s="78"/>
      <c r="F121" s="78"/>
      <c r="G121" s="78"/>
      <c r="H121" s="78"/>
      <c r="I121" s="78"/>
    </row>
    <row r="122" spans="5:9" x14ac:dyDescent="0.3">
      <c r="E122" s="78"/>
      <c r="F122" s="78"/>
      <c r="G122" s="78"/>
      <c r="H122" s="78"/>
      <c r="I122" s="78"/>
    </row>
    <row r="123" spans="5:9" x14ac:dyDescent="0.3">
      <c r="E123" s="78"/>
      <c r="F123" s="78"/>
      <c r="G123" s="78"/>
      <c r="H123" s="78"/>
      <c r="I123" s="78"/>
    </row>
    <row r="124" spans="5:9" x14ac:dyDescent="0.3">
      <c r="E124" s="78"/>
      <c r="F124" s="78"/>
      <c r="G124" s="78"/>
      <c r="H124" s="78"/>
      <c r="I124" s="78"/>
    </row>
    <row r="125" spans="5:9" x14ac:dyDescent="0.3">
      <c r="E125" s="78"/>
      <c r="F125" s="78"/>
      <c r="G125" s="78"/>
      <c r="H125" s="78"/>
      <c r="I125" s="78"/>
    </row>
    <row r="126" spans="5:9" x14ac:dyDescent="0.3">
      <c r="E126" s="78"/>
      <c r="F126" s="78"/>
      <c r="G126" s="78"/>
      <c r="H126" s="78"/>
      <c r="I126" s="78"/>
    </row>
    <row r="127" spans="5:9" x14ac:dyDescent="0.3">
      <c r="E127" s="78"/>
      <c r="F127" s="78"/>
      <c r="G127" s="78"/>
      <c r="H127" s="78"/>
      <c r="I127" s="78"/>
    </row>
    <row r="128" spans="5:9" x14ac:dyDescent="0.3">
      <c r="E128" s="78"/>
      <c r="F128" s="78"/>
      <c r="G128" s="78"/>
      <c r="H128" s="78"/>
      <c r="I128" s="78"/>
    </row>
    <row r="129" spans="5:9" x14ac:dyDescent="0.3">
      <c r="E129" s="78"/>
      <c r="F129" s="78"/>
      <c r="G129" s="78"/>
      <c r="H129" s="78"/>
      <c r="I129" s="78"/>
    </row>
    <row r="130" spans="5:9" x14ac:dyDescent="0.3">
      <c r="E130" s="78"/>
      <c r="F130" s="78"/>
      <c r="G130" s="78"/>
      <c r="H130" s="78"/>
      <c r="I130" s="78"/>
    </row>
    <row r="131" spans="5:9" x14ac:dyDescent="0.3">
      <c r="E131" s="78"/>
      <c r="F131" s="78"/>
      <c r="G131" s="78"/>
      <c r="H131" s="78"/>
      <c r="I131" s="78"/>
    </row>
    <row r="132" spans="5:9" x14ac:dyDescent="0.3">
      <c r="E132" s="78"/>
      <c r="F132" s="78"/>
      <c r="G132" s="78"/>
      <c r="H132" s="78"/>
      <c r="I132" s="78"/>
    </row>
    <row r="133" spans="5:9" x14ac:dyDescent="0.3">
      <c r="E133" s="78"/>
      <c r="F133" s="78"/>
      <c r="G133" s="78"/>
      <c r="H133" s="78"/>
      <c r="I133" s="78"/>
    </row>
    <row r="134" spans="5:9" x14ac:dyDescent="0.3">
      <c r="E134" s="78"/>
      <c r="F134" s="78"/>
      <c r="G134" s="78"/>
      <c r="H134" s="78"/>
      <c r="I134" s="78"/>
    </row>
    <row r="135" spans="5:9" x14ac:dyDescent="0.3">
      <c r="E135" s="78"/>
      <c r="F135" s="78"/>
      <c r="G135" s="78"/>
      <c r="H135" s="78"/>
      <c r="I135" s="78"/>
    </row>
  </sheetData>
  <mergeCells count="14">
    <mergeCell ref="B37:D37"/>
    <mergeCell ref="B38:D38"/>
    <mergeCell ref="A30:B30"/>
    <mergeCell ref="A24:B24"/>
    <mergeCell ref="A26:B26"/>
    <mergeCell ref="A25:B25"/>
    <mergeCell ref="J5:L6"/>
    <mergeCell ref="A1:L2"/>
    <mergeCell ref="A31:B31"/>
    <mergeCell ref="A32:B32"/>
    <mergeCell ref="B36:D36"/>
    <mergeCell ref="B5:B7"/>
    <mergeCell ref="D5:D7"/>
    <mergeCell ref="F5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21"/>
  <sheetViews>
    <sheetView showGridLines="0" zoomScale="110" zoomScaleNormal="110" workbookViewId="0">
      <selection activeCell="H4" sqref="H4"/>
    </sheetView>
  </sheetViews>
  <sheetFormatPr defaultColWidth="10.33203125" defaultRowHeight="15.75" x14ac:dyDescent="0.35"/>
  <cols>
    <col min="1" max="1" width="2.1640625" style="4" customWidth="1"/>
    <col min="2" max="2" width="66.83203125" style="31" bestFit="1" customWidth="1"/>
    <col min="3" max="3" width="2" style="4" customWidth="1"/>
    <col min="4" max="4" width="7.83203125" style="4" customWidth="1"/>
    <col min="5" max="5" width="2" style="4" customWidth="1"/>
    <col min="6" max="6" width="15.83203125" style="4" customWidth="1"/>
    <col min="7" max="7" width="1.33203125" style="4" customWidth="1"/>
    <col min="8" max="8" width="17.33203125" style="4" bestFit="1" customWidth="1"/>
    <col min="9" max="9" width="1" style="4" customWidth="1"/>
    <col min="10" max="10" width="16.83203125" style="4" customWidth="1"/>
    <col min="11" max="11" width="2" style="4" customWidth="1"/>
    <col min="12" max="12" width="16.83203125" style="4" customWidth="1"/>
    <col min="13" max="13" width="2" style="4" customWidth="1"/>
    <col min="14" max="14" width="17.83203125" style="4" bestFit="1" customWidth="1"/>
    <col min="15" max="15" width="2" style="4" customWidth="1"/>
    <col min="16" max="16" width="18.1640625" style="4" customWidth="1"/>
    <col min="17" max="17" width="17" style="4" bestFit="1" customWidth="1"/>
    <col min="18" max="18" width="20.5" style="4" bestFit="1" customWidth="1"/>
    <col min="19" max="19" width="18.5" style="4" customWidth="1"/>
    <col min="20" max="20" width="21.33203125" style="4" customWidth="1"/>
    <col min="21" max="21" width="18.33203125" style="4" bestFit="1" customWidth="1"/>
    <col min="22" max="22" width="10.33203125" style="4"/>
    <col min="23" max="23" width="18.33203125" style="4" bestFit="1" customWidth="1"/>
    <col min="24" max="24" width="10.33203125" style="4"/>
    <col min="25" max="25" width="18.33203125" style="4" bestFit="1" customWidth="1"/>
    <col min="26" max="26" width="16" style="4" bestFit="1" customWidth="1"/>
    <col min="27" max="27" width="10.6640625" style="4" bestFit="1" customWidth="1"/>
    <col min="28" max="28" width="16" style="4" bestFit="1" customWidth="1"/>
    <col min="29" max="16384" width="10.33203125" style="4"/>
  </cols>
  <sheetData>
    <row r="1" spans="1:18" ht="16.5" customHeight="1" x14ac:dyDescent="0.3">
      <c r="A1" s="278" t="s">
        <v>137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</row>
    <row r="2" spans="1:18" ht="15" x14ac:dyDescent="0.3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</row>
    <row r="3" spans="1:18" ht="15" x14ac:dyDescent="0.3">
      <c r="A3" s="159"/>
      <c r="B3" s="33"/>
      <c r="C3" s="159"/>
      <c r="D3" s="159"/>
      <c r="E3" s="159"/>
      <c r="F3" s="160"/>
      <c r="G3" s="160"/>
      <c r="H3" s="160"/>
      <c r="I3" s="160"/>
      <c r="J3" s="160"/>
      <c r="K3" s="160"/>
      <c r="L3" s="160"/>
      <c r="M3" s="160"/>
      <c r="N3" s="161"/>
      <c r="O3" s="159"/>
    </row>
    <row r="4" spans="1:18" ht="60" x14ac:dyDescent="0.3">
      <c r="B4" s="162" t="s">
        <v>40</v>
      </c>
      <c r="C4" s="163"/>
      <c r="D4" s="162" t="s">
        <v>15</v>
      </c>
      <c r="E4" s="163"/>
      <c r="F4" s="162" t="s">
        <v>153</v>
      </c>
      <c r="G4" s="164"/>
      <c r="H4" s="162" t="s">
        <v>154</v>
      </c>
      <c r="I4" s="164"/>
      <c r="J4" s="162" t="s">
        <v>155</v>
      </c>
      <c r="K4" s="164"/>
      <c r="L4" s="162" t="s">
        <v>156</v>
      </c>
      <c r="M4" s="164"/>
      <c r="N4" s="162" t="s">
        <v>44</v>
      </c>
      <c r="P4" s="54"/>
      <c r="R4" s="54"/>
    </row>
    <row r="5" spans="1:18" ht="6" customHeight="1" x14ac:dyDescent="0.3">
      <c r="B5" s="51"/>
      <c r="C5" s="51"/>
      <c r="D5" s="51"/>
      <c r="E5" s="51"/>
      <c r="F5" s="165"/>
      <c r="G5" s="51"/>
      <c r="H5" s="166"/>
      <c r="I5" s="51"/>
      <c r="J5" s="51"/>
      <c r="K5" s="51"/>
      <c r="L5" s="165"/>
      <c r="M5" s="51"/>
      <c r="N5" s="165"/>
    </row>
    <row r="6" spans="1:18" ht="6" customHeight="1" x14ac:dyDescent="0.3">
      <c r="B6" s="55"/>
      <c r="C6" s="55"/>
      <c r="D6" s="55"/>
      <c r="E6" s="55"/>
      <c r="F6" s="56"/>
      <c r="G6" s="56"/>
      <c r="H6" s="56"/>
      <c r="I6" s="56"/>
      <c r="J6" s="59"/>
      <c r="K6" s="56"/>
      <c r="L6" s="59"/>
      <c r="M6" s="56"/>
      <c r="N6" s="59"/>
    </row>
    <row r="7" spans="1:18" x14ac:dyDescent="0.35">
      <c r="B7" s="42" t="s">
        <v>136</v>
      </c>
      <c r="C7" s="51"/>
      <c r="D7" s="52"/>
      <c r="E7" s="51"/>
      <c r="F7" s="231">
        <v>432843</v>
      </c>
      <c r="G7" s="223">
        <v>0</v>
      </c>
      <c r="H7" s="231">
        <v>69635</v>
      </c>
      <c r="I7" s="224"/>
      <c r="J7" s="225">
        <v>27942</v>
      </c>
      <c r="K7" s="223"/>
      <c r="L7" s="225">
        <v>-913522</v>
      </c>
      <c r="M7" s="223"/>
      <c r="N7" s="225">
        <f>SUM(F7:L7)</f>
        <v>-383102</v>
      </c>
      <c r="O7" s="60"/>
      <c r="P7" s="45"/>
      <c r="R7" s="61"/>
    </row>
    <row r="8" spans="1:18" x14ac:dyDescent="0.35">
      <c r="B8" s="53" t="s">
        <v>43</v>
      </c>
      <c r="C8" s="51"/>
      <c r="D8" s="53" t="s">
        <v>152</v>
      </c>
      <c r="E8" s="51"/>
      <c r="F8" s="226"/>
      <c r="G8" s="227"/>
      <c r="H8" s="228"/>
      <c r="I8" s="228"/>
      <c r="J8" s="214"/>
      <c r="K8" s="227"/>
      <c r="L8" s="228">
        <v>-1778</v>
      </c>
      <c r="M8" s="227"/>
      <c r="N8" s="228">
        <f>SUM(F8:L8)</f>
        <v>-1778</v>
      </c>
      <c r="O8" s="62"/>
      <c r="R8" s="61"/>
    </row>
    <row r="9" spans="1:18" x14ac:dyDescent="0.35">
      <c r="B9" s="43" t="s">
        <v>128</v>
      </c>
      <c r="C9" s="51"/>
      <c r="D9" s="58" t="s">
        <v>151</v>
      </c>
      <c r="E9" s="51"/>
      <c r="F9" s="226"/>
      <c r="G9" s="227"/>
      <c r="H9" s="226"/>
      <c r="I9" s="228"/>
      <c r="J9" s="214"/>
      <c r="K9" s="227"/>
      <c r="L9" s="228">
        <v>13649</v>
      </c>
      <c r="M9" s="227"/>
      <c r="N9" s="228">
        <f t="shared" ref="N9:N10" si="0">SUM(F9:L9)</f>
        <v>13649</v>
      </c>
      <c r="O9" s="62"/>
      <c r="R9" s="61"/>
    </row>
    <row r="10" spans="1:18" x14ac:dyDescent="0.35">
      <c r="B10" s="43" t="s">
        <v>113</v>
      </c>
      <c r="C10" s="51"/>
      <c r="D10" s="43">
        <v>22</v>
      </c>
      <c r="E10" s="51"/>
      <c r="F10" s="226"/>
      <c r="G10" s="227"/>
      <c r="H10" s="226"/>
      <c r="I10" s="228"/>
      <c r="J10" s="228">
        <v>-3908</v>
      </c>
      <c r="K10" s="227"/>
      <c r="L10" s="228"/>
      <c r="M10" s="227"/>
      <c r="N10" s="228">
        <f t="shared" si="0"/>
        <v>-3908</v>
      </c>
      <c r="O10" s="62"/>
      <c r="R10" s="61"/>
    </row>
    <row r="11" spans="1:18" ht="15" x14ac:dyDescent="0.3">
      <c r="B11" s="42" t="s">
        <v>180</v>
      </c>
      <c r="C11" s="51"/>
      <c r="D11" s="52"/>
      <c r="E11" s="51"/>
      <c r="F11" s="231">
        <f>SUM(F7:F10)</f>
        <v>432843</v>
      </c>
      <c r="G11" s="223"/>
      <c r="H11" s="231">
        <f>SUM(H7:H10)</f>
        <v>69635</v>
      </c>
      <c r="I11" s="224"/>
      <c r="J11" s="231">
        <f>SUM(J7:J10)</f>
        <v>24034</v>
      </c>
      <c r="K11" s="223"/>
      <c r="L11" s="231">
        <f>SUM(L7:L10)</f>
        <v>-901651</v>
      </c>
      <c r="M11" s="227"/>
      <c r="N11" s="231">
        <f>SUM(N7:N10)</f>
        <v>-375139</v>
      </c>
      <c r="P11" s="45"/>
    </row>
    <row r="12" spans="1:18" ht="15" x14ac:dyDescent="0.3">
      <c r="B12" s="178" t="s">
        <v>167</v>
      </c>
      <c r="C12" s="55"/>
      <c r="D12" s="178"/>
      <c r="E12" s="55"/>
      <c r="F12" s="232">
        <f>F11-F7</f>
        <v>0</v>
      </c>
      <c r="G12" s="234"/>
      <c r="H12" s="232">
        <f>H11-H7</f>
        <v>0</v>
      </c>
      <c r="I12" s="234"/>
      <c r="J12" s="232">
        <f>J11-J7</f>
        <v>-3908</v>
      </c>
      <c r="K12" s="234"/>
      <c r="L12" s="232">
        <f>L11-L7</f>
        <v>11871</v>
      </c>
      <c r="M12" s="234"/>
      <c r="N12" s="232">
        <f>N11-N7</f>
        <v>7963</v>
      </c>
      <c r="P12" s="38"/>
    </row>
    <row r="13" spans="1:18" x14ac:dyDescent="0.35">
      <c r="H13" s="57"/>
    </row>
    <row r="14" spans="1:18" ht="15" x14ac:dyDescent="0.3">
      <c r="B14" s="42" t="s">
        <v>150</v>
      </c>
      <c r="C14" s="51"/>
      <c r="D14" s="176"/>
      <c r="E14" s="51"/>
      <c r="F14" s="222">
        <v>432843</v>
      </c>
      <c r="G14" s="223"/>
      <c r="H14" s="222">
        <v>69635</v>
      </c>
      <c r="I14" s="224"/>
      <c r="J14" s="225">
        <v>23652</v>
      </c>
      <c r="K14" s="223"/>
      <c r="L14" s="225">
        <v>-935628</v>
      </c>
      <c r="M14" s="223"/>
      <c r="N14" s="225">
        <f>SUM(F14:L14)</f>
        <v>-409498</v>
      </c>
    </row>
    <row r="15" spans="1:18" x14ac:dyDescent="0.35">
      <c r="B15" s="53" t="s">
        <v>43</v>
      </c>
      <c r="C15" s="51"/>
      <c r="D15" s="53" t="s">
        <v>152</v>
      </c>
      <c r="E15" s="51"/>
      <c r="F15" s="226"/>
      <c r="G15" s="227"/>
      <c r="H15" s="228"/>
      <c r="I15" s="227"/>
      <c r="J15" s="227"/>
      <c r="K15" s="227"/>
      <c r="L15" s="228">
        <v>-2</v>
      </c>
      <c r="M15" s="227"/>
      <c r="N15" s="228">
        <f>SUM(F15:L15)</f>
        <v>-2</v>
      </c>
    </row>
    <row r="16" spans="1:18" ht="15" x14ac:dyDescent="0.3">
      <c r="B16" s="43" t="s">
        <v>128</v>
      </c>
      <c r="C16" s="51"/>
      <c r="D16" s="43" t="s">
        <v>151</v>
      </c>
      <c r="E16" s="51"/>
      <c r="F16" s="226"/>
      <c r="G16" s="227"/>
      <c r="H16" s="229"/>
      <c r="I16" s="230"/>
      <c r="J16" s="230"/>
      <c r="K16" s="227"/>
      <c r="L16" s="228">
        <v>-7689</v>
      </c>
      <c r="M16" s="227"/>
      <c r="N16" s="228">
        <f>SUM(F16:L16)</f>
        <v>-7689</v>
      </c>
    </row>
    <row r="17" spans="2:14" ht="15" x14ac:dyDescent="0.3">
      <c r="B17" s="58" t="s">
        <v>113</v>
      </c>
      <c r="C17" s="51"/>
      <c r="D17" s="43">
        <v>22</v>
      </c>
      <c r="E17" s="51"/>
      <c r="F17" s="226"/>
      <c r="G17" s="227"/>
      <c r="H17" s="229"/>
      <c r="I17" s="230"/>
      <c r="J17" s="228">
        <v>2515</v>
      </c>
      <c r="K17" s="227"/>
      <c r="L17" s="228"/>
      <c r="M17" s="227"/>
      <c r="N17" s="228">
        <f>SUM(F17:L17)</f>
        <v>2515</v>
      </c>
    </row>
    <row r="18" spans="2:14" ht="15" x14ac:dyDescent="0.3">
      <c r="B18" s="42" t="s">
        <v>181</v>
      </c>
      <c r="C18" s="51"/>
      <c r="D18" s="52"/>
      <c r="E18" s="51"/>
      <c r="F18" s="231">
        <f>SUM(F14:F17)</f>
        <v>432843</v>
      </c>
      <c r="G18" s="223"/>
      <c r="H18" s="231">
        <f>SUM(H14:H17)</f>
        <v>69635</v>
      </c>
      <c r="I18" s="224"/>
      <c r="J18" s="231">
        <f>SUM(J14:J17)</f>
        <v>26167</v>
      </c>
      <c r="K18" s="223"/>
      <c r="L18" s="231">
        <f>SUM(L14:L17)</f>
        <v>-943319</v>
      </c>
      <c r="M18" s="227"/>
      <c r="N18" s="231">
        <f>SUM(N14:N17)</f>
        <v>-414674</v>
      </c>
    </row>
    <row r="19" spans="2:14" ht="15" x14ac:dyDescent="0.3">
      <c r="B19" s="178" t="s">
        <v>167</v>
      </c>
      <c r="C19" s="179"/>
      <c r="D19" s="178"/>
      <c r="E19" s="179"/>
      <c r="F19" s="232">
        <f>F18-F14</f>
        <v>0</v>
      </c>
      <c r="G19" s="233"/>
      <c r="H19" s="232">
        <f>H18-H14</f>
        <v>0</v>
      </c>
      <c r="I19" s="233"/>
      <c r="J19" s="232">
        <f>J18-J14</f>
        <v>2515</v>
      </c>
      <c r="K19" s="233"/>
      <c r="L19" s="232">
        <f>L18-L14</f>
        <v>-7691</v>
      </c>
      <c r="M19" s="233"/>
      <c r="N19" s="232">
        <f>N18-N14</f>
        <v>-5176</v>
      </c>
    </row>
    <row r="20" spans="2:14" ht="6" customHeight="1" x14ac:dyDescent="0.3">
      <c r="B20" s="55"/>
      <c r="C20" s="55"/>
      <c r="D20" s="55"/>
      <c r="E20" s="55"/>
      <c r="F20" s="177"/>
      <c r="G20" s="56"/>
      <c r="H20" s="177"/>
      <c r="I20" s="56"/>
      <c r="J20" s="177"/>
      <c r="K20" s="56"/>
      <c r="L20" s="177"/>
      <c r="M20" s="56"/>
      <c r="N20" s="177"/>
    </row>
    <row r="21" spans="2:14" ht="15" x14ac:dyDescent="0.3">
      <c r="B21" s="51" t="s">
        <v>42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59"/>
  <sheetViews>
    <sheetView showGridLines="0" topLeftCell="A25" zoomScaleNormal="100" workbookViewId="0">
      <selection activeCell="E31" sqref="E31"/>
    </sheetView>
  </sheetViews>
  <sheetFormatPr defaultColWidth="9.33203125" defaultRowHeight="15" x14ac:dyDescent="0.3"/>
  <cols>
    <col min="1" max="1" width="5.5" style="1" customWidth="1"/>
    <col min="2" max="2" width="4" style="1" customWidth="1"/>
    <col min="3" max="3" width="80" style="1" customWidth="1"/>
    <col min="4" max="4" width="2" style="1" customWidth="1"/>
    <col min="5" max="5" width="11" style="1" customWidth="1"/>
    <col min="6" max="6" width="16.83203125" style="1" customWidth="1"/>
    <col min="7" max="7" width="2.83203125" style="1" customWidth="1"/>
    <col min="8" max="8" width="16.83203125" style="1" customWidth="1"/>
    <col min="9" max="9" width="3.1640625" style="1" customWidth="1"/>
    <col min="10" max="12" width="9.33203125" style="1"/>
    <col min="13" max="13" width="16.1640625" style="1" bestFit="1" customWidth="1"/>
    <col min="14" max="16384" width="9.33203125" style="1"/>
  </cols>
  <sheetData>
    <row r="1" spans="1:16" x14ac:dyDescent="0.3">
      <c r="A1" s="283" t="s">
        <v>104</v>
      </c>
      <c r="B1" s="283"/>
      <c r="C1" s="283"/>
      <c r="D1" s="283"/>
      <c r="E1" s="283"/>
      <c r="F1" s="283"/>
      <c r="G1" s="283"/>
      <c r="H1" s="283"/>
      <c r="I1" s="283"/>
    </row>
    <row r="2" spans="1:16" x14ac:dyDescent="0.3">
      <c r="A2" s="283"/>
      <c r="B2" s="283"/>
      <c r="C2" s="283"/>
      <c r="D2" s="283"/>
      <c r="E2" s="283"/>
      <c r="F2" s="283"/>
      <c r="G2" s="283"/>
      <c r="H2" s="283"/>
      <c r="I2" s="283"/>
    </row>
    <row r="3" spans="1:16" x14ac:dyDescent="0.3">
      <c r="A3" s="147"/>
      <c r="B3" s="147"/>
      <c r="C3" s="148"/>
      <c r="D3" s="147"/>
      <c r="E3" s="148"/>
    </row>
    <row r="4" spans="1:16" ht="18" customHeight="1" x14ac:dyDescent="0.3">
      <c r="A4" s="147"/>
      <c r="B4" s="147"/>
      <c r="C4" s="281" t="s">
        <v>40</v>
      </c>
      <c r="D4" s="147"/>
      <c r="E4" s="279" t="s">
        <v>15</v>
      </c>
      <c r="F4" s="284" t="s">
        <v>178</v>
      </c>
      <c r="G4" s="284"/>
      <c r="H4" s="284"/>
    </row>
    <row r="5" spans="1:16" ht="19.5" customHeight="1" x14ac:dyDescent="0.3">
      <c r="A5" s="149"/>
      <c r="B5" s="149"/>
      <c r="C5" s="281"/>
      <c r="D5" s="149"/>
      <c r="E5" s="279"/>
      <c r="F5" s="285"/>
      <c r="G5" s="285"/>
      <c r="H5" s="285"/>
    </row>
    <row r="6" spans="1:16" ht="15.75" x14ac:dyDescent="0.35">
      <c r="C6" s="282"/>
      <c r="D6" s="150"/>
      <c r="E6" s="280"/>
      <c r="F6" s="151">
        <v>2024</v>
      </c>
      <c r="G6" s="152"/>
      <c r="H6" s="151">
        <v>2023</v>
      </c>
    </row>
    <row r="7" spans="1:16" x14ac:dyDescent="0.3">
      <c r="C7" s="153" t="s">
        <v>65</v>
      </c>
      <c r="D7" s="150"/>
      <c r="E7" s="2"/>
    </row>
    <row r="8" spans="1:16" x14ac:dyDescent="0.3">
      <c r="C8" s="153" t="s">
        <v>171</v>
      </c>
      <c r="D8" s="150"/>
      <c r="E8" s="167" t="s">
        <v>151</v>
      </c>
      <c r="F8" s="245">
        <v>-7689</v>
      </c>
      <c r="G8" s="252"/>
      <c r="H8" s="253">
        <v>13649</v>
      </c>
    </row>
    <row r="9" spans="1:16" x14ac:dyDescent="0.3">
      <c r="C9" s="154" t="s">
        <v>64</v>
      </c>
      <c r="D9" s="150"/>
      <c r="E9" s="2"/>
      <c r="F9" s="247"/>
      <c r="G9" s="246"/>
      <c r="H9" s="244"/>
    </row>
    <row r="10" spans="1:16" x14ac:dyDescent="0.3">
      <c r="C10" s="155" t="s">
        <v>63</v>
      </c>
      <c r="D10" s="150"/>
      <c r="E10" s="167">
        <v>10</v>
      </c>
      <c r="F10" s="248">
        <v>5731</v>
      </c>
      <c r="G10" s="246"/>
      <c r="H10" s="248">
        <v>6160</v>
      </c>
    </row>
    <row r="11" spans="1:16" x14ac:dyDescent="0.3">
      <c r="C11" s="155" t="s">
        <v>113</v>
      </c>
      <c r="D11" s="150"/>
      <c r="E11" s="167">
        <v>22</v>
      </c>
      <c r="F11" s="248">
        <v>2515</v>
      </c>
      <c r="G11" s="246"/>
      <c r="H11" s="248">
        <v>-3908</v>
      </c>
    </row>
    <row r="12" spans="1:16" x14ac:dyDescent="0.3">
      <c r="C12" s="155" t="s">
        <v>43</v>
      </c>
      <c r="D12" s="150"/>
      <c r="E12" s="167" t="s">
        <v>152</v>
      </c>
      <c r="F12" s="248">
        <v>-2</v>
      </c>
      <c r="G12" s="246"/>
      <c r="H12" s="248">
        <v>-1778</v>
      </c>
    </row>
    <row r="13" spans="1:16" x14ac:dyDescent="0.3">
      <c r="C13" s="155" t="s">
        <v>182</v>
      </c>
      <c r="D13" s="150"/>
      <c r="E13" s="167">
        <v>30</v>
      </c>
      <c r="F13" s="248">
        <v>0</v>
      </c>
      <c r="G13" s="246"/>
      <c r="H13" s="248">
        <v>-27523</v>
      </c>
    </row>
    <row r="14" spans="1:16" x14ac:dyDescent="0.3">
      <c r="C14" s="155" t="s">
        <v>130</v>
      </c>
      <c r="D14" s="150"/>
      <c r="E14" s="167">
        <v>27</v>
      </c>
      <c r="F14" s="248">
        <v>-3143</v>
      </c>
      <c r="G14" s="246"/>
      <c r="H14" s="248">
        <v>-1039</v>
      </c>
    </row>
    <row r="15" spans="1:16" x14ac:dyDescent="0.3">
      <c r="C15" s="155" t="s">
        <v>131</v>
      </c>
      <c r="D15" s="150"/>
      <c r="E15" s="167">
        <v>26</v>
      </c>
      <c r="F15" s="248">
        <v>72</v>
      </c>
      <c r="G15" s="246"/>
      <c r="H15" s="248">
        <v>-809</v>
      </c>
    </row>
    <row r="16" spans="1:16" x14ac:dyDescent="0.3">
      <c r="C16" s="155" t="s">
        <v>62</v>
      </c>
      <c r="D16" s="150"/>
      <c r="E16" s="167">
        <v>29</v>
      </c>
      <c r="F16" s="246">
        <v>20467</v>
      </c>
      <c r="G16" s="246"/>
      <c r="H16" s="248">
        <v>18769</v>
      </c>
      <c r="K16" s="186"/>
      <c r="L16" s="186"/>
      <c r="M16" s="186"/>
      <c r="N16" s="186"/>
      <c r="O16" s="186"/>
      <c r="P16" s="186"/>
    </row>
    <row r="17" spans="3:17" x14ac:dyDescent="0.3">
      <c r="C17" s="155" t="s">
        <v>110</v>
      </c>
      <c r="D17" s="150"/>
      <c r="E17" s="167">
        <v>10</v>
      </c>
      <c r="F17" s="248">
        <v>87</v>
      </c>
      <c r="G17" s="246"/>
      <c r="H17" s="248"/>
    </row>
    <row r="18" spans="3:17" x14ac:dyDescent="0.3">
      <c r="C18" s="154" t="s">
        <v>61</v>
      </c>
      <c r="D18" s="150"/>
      <c r="E18" s="167"/>
      <c r="F18" s="246"/>
      <c r="G18" s="246"/>
      <c r="H18" s="246"/>
    </row>
    <row r="19" spans="3:17" x14ac:dyDescent="0.3">
      <c r="C19" s="155" t="s">
        <v>120</v>
      </c>
      <c r="D19" s="150"/>
      <c r="E19" s="167">
        <f>BP!D8</f>
        <v>5</v>
      </c>
      <c r="F19" s="249">
        <v>2775</v>
      </c>
      <c r="G19" s="246"/>
      <c r="H19" s="248">
        <v>-1375</v>
      </c>
      <c r="K19" s="186"/>
      <c r="L19" s="186"/>
      <c r="M19" s="186"/>
      <c r="N19" s="186"/>
      <c r="O19" s="186"/>
      <c r="P19" s="186"/>
      <c r="Q19" s="186"/>
    </row>
    <row r="20" spans="3:17" x14ac:dyDescent="0.3">
      <c r="C20" s="155" t="s">
        <v>11</v>
      </c>
      <c r="E20" s="168">
        <f>BP!D11</f>
        <v>7</v>
      </c>
      <c r="F20" s="246">
        <v>159</v>
      </c>
      <c r="G20" s="246"/>
      <c r="H20" s="249">
        <v>915</v>
      </c>
    </row>
    <row r="21" spans="3:17" x14ac:dyDescent="0.3">
      <c r="C21" s="155" t="s">
        <v>121</v>
      </c>
      <c r="E21" s="168">
        <f>BP!D12</f>
        <v>8</v>
      </c>
      <c r="F21" s="246">
        <v>-5076</v>
      </c>
      <c r="G21" s="246"/>
      <c r="H21" s="246">
        <v>-272</v>
      </c>
    </row>
    <row r="22" spans="3:17" x14ac:dyDescent="0.3">
      <c r="C22" s="155" t="s">
        <v>59</v>
      </c>
      <c r="E22" s="168"/>
      <c r="F22" s="246">
        <v>-115</v>
      </c>
      <c r="G22" s="246"/>
      <c r="H22" s="246">
        <v>-129</v>
      </c>
    </row>
    <row r="23" spans="3:17" x14ac:dyDescent="0.3">
      <c r="C23" s="155" t="s">
        <v>60</v>
      </c>
      <c r="E23" s="168">
        <f>BP!D14</f>
        <v>6</v>
      </c>
      <c r="F23" s="246">
        <v>-996</v>
      </c>
      <c r="G23" s="246"/>
      <c r="H23" s="246">
        <v>-258</v>
      </c>
    </row>
    <row r="24" spans="3:17" x14ac:dyDescent="0.3">
      <c r="C24" s="155" t="s">
        <v>58</v>
      </c>
      <c r="E24" s="168">
        <f>BP!D20</f>
        <v>9</v>
      </c>
      <c r="F24" s="246">
        <v>-9993</v>
      </c>
      <c r="G24" s="246"/>
      <c r="H24" s="246">
        <v>-1158</v>
      </c>
    </row>
    <row r="25" spans="3:17" ht="15.75" x14ac:dyDescent="0.35">
      <c r="C25" s="154" t="s">
        <v>57</v>
      </c>
      <c r="E25" s="168"/>
      <c r="F25" s="250"/>
      <c r="G25" s="246"/>
      <c r="H25" s="246"/>
    </row>
    <row r="26" spans="3:17" ht="15.75" x14ac:dyDescent="0.35">
      <c r="C26" s="155" t="s">
        <v>26</v>
      </c>
      <c r="E26" s="168">
        <v>13</v>
      </c>
      <c r="F26" s="249">
        <v>29</v>
      </c>
      <c r="G26" s="246"/>
      <c r="H26" s="250">
        <v>324</v>
      </c>
      <c r="K26" s="189"/>
      <c r="L26" s="186"/>
      <c r="M26" s="186"/>
      <c r="N26" s="186"/>
      <c r="O26" s="186"/>
      <c r="P26" s="186"/>
      <c r="Q26" s="186"/>
    </row>
    <row r="27" spans="3:17" x14ac:dyDescent="0.3">
      <c r="C27" s="155" t="s">
        <v>116</v>
      </c>
      <c r="E27" s="168">
        <f>BP!P8</f>
        <v>11</v>
      </c>
      <c r="F27" s="248">
        <v>1114</v>
      </c>
      <c r="G27" s="246"/>
      <c r="H27" s="249">
        <v>-1146</v>
      </c>
    </row>
    <row r="28" spans="3:17" x14ac:dyDescent="0.3">
      <c r="C28" s="155" t="s">
        <v>117</v>
      </c>
      <c r="E28" s="168">
        <f>BP!P9</f>
        <v>12</v>
      </c>
      <c r="F28" s="248">
        <v>8127</v>
      </c>
      <c r="G28" s="246"/>
      <c r="H28" s="248">
        <v>-1075</v>
      </c>
    </row>
    <row r="29" spans="3:17" x14ac:dyDescent="0.3">
      <c r="C29" s="155" t="s">
        <v>135</v>
      </c>
      <c r="E29" s="168">
        <v>15</v>
      </c>
      <c r="F29" s="246">
        <v>-3685</v>
      </c>
      <c r="G29" s="246"/>
      <c r="H29" s="248">
        <v>-489</v>
      </c>
    </row>
    <row r="30" spans="3:17" x14ac:dyDescent="0.3">
      <c r="C30" s="155" t="s">
        <v>25</v>
      </c>
      <c r="E30" s="168" t="s">
        <v>176</v>
      </c>
      <c r="F30" s="248">
        <v>-607</v>
      </c>
      <c r="G30" s="246"/>
      <c r="H30" s="246">
        <v>-415</v>
      </c>
    </row>
    <row r="31" spans="3:17" x14ac:dyDescent="0.3">
      <c r="C31" s="155" t="s">
        <v>56</v>
      </c>
      <c r="E31" s="169" t="s">
        <v>157</v>
      </c>
      <c r="F31" s="248">
        <v>0</v>
      </c>
      <c r="G31" s="246"/>
      <c r="H31" s="248">
        <v>-150</v>
      </c>
      <c r="M31" s="186"/>
    </row>
    <row r="32" spans="3:17" x14ac:dyDescent="0.3">
      <c r="C32" s="153" t="s">
        <v>55</v>
      </c>
      <c r="E32" s="168"/>
      <c r="F32" s="213"/>
      <c r="G32" s="251"/>
      <c r="H32" s="213"/>
    </row>
    <row r="33" spans="3:8" x14ac:dyDescent="0.3">
      <c r="C33" s="154" t="s">
        <v>54</v>
      </c>
      <c r="E33" s="168"/>
      <c r="F33" s="239">
        <v>0</v>
      </c>
      <c r="G33" s="189"/>
      <c r="H33" s="239">
        <v>0</v>
      </c>
    </row>
    <row r="34" spans="3:8" ht="6" customHeight="1" x14ac:dyDescent="0.3">
      <c r="C34" s="154"/>
      <c r="F34" s="256"/>
      <c r="G34" s="189"/>
      <c r="H34" s="256"/>
    </row>
    <row r="35" spans="3:8" x14ac:dyDescent="0.3">
      <c r="C35" s="156" t="s">
        <v>53</v>
      </c>
      <c r="F35" s="254">
        <f>SUM(F8:F31)</f>
        <v>9770</v>
      </c>
      <c r="G35" s="189"/>
      <c r="H35" s="254">
        <f>SUM(H8:H31)</f>
        <v>-1707</v>
      </c>
    </row>
    <row r="36" spans="3:8" ht="6" customHeight="1" x14ac:dyDescent="0.3">
      <c r="C36" s="3"/>
      <c r="F36" s="238"/>
      <c r="G36" s="189"/>
      <c r="H36" s="238"/>
    </row>
    <row r="37" spans="3:8" x14ac:dyDescent="0.3">
      <c r="C37" s="153" t="s">
        <v>52</v>
      </c>
      <c r="F37" s="238"/>
      <c r="G37" s="189"/>
      <c r="H37" s="238"/>
    </row>
    <row r="38" spans="3:8" hidden="1" x14ac:dyDescent="0.3">
      <c r="C38" s="153"/>
      <c r="F38" s="238"/>
      <c r="G38" s="189"/>
      <c r="H38" s="238"/>
    </row>
    <row r="39" spans="3:8" hidden="1" x14ac:dyDescent="0.3">
      <c r="C39" s="157" t="s">
        <v>134</v>
      </c>
      <c r="F39" s="238"/>
      <c r="G39" s="189"/>
      <c r="H39" s="238"/>
    </row>
    <row r="40" spans="3:8" hidden="1" x14ac:dyDescent="0.3">
      <c r="C40" s="157" t="s">
        <v>133</v>
      </c>
      <c r="F40" s="238"/>
      <c r="G40" s="189"/>
      <c r="H40" s="238"/>
    </row>
    <row r="41" spans="3:8" x14ac:dyDescent="0.3">
      <c r="C41" s="154" t="s">
        <v>51</v>
      </c>
      <c r="E41" s="168">
        <v>10</v>
      </c>
      <c r="F41" s="248">
        <v>-1490</v>
      </c>
      <c r="G41" s="189"/>
      <c r="H41" s="248">
        <v>-5842</v>
      </c>
    </row>
    <row r="42" spans="3:8" ht="13.5" customHeight="1" x14ac:dyDescent="0.3">
      <c r="C42" s="154" t="s">
        <v>127</v>
      </c>
      <c r="E42" s="168"/>
      <c r="F42" s="255"/>
      <c r="G42" s="189"/>
      <c r="H42" s="255"/>
    </row>
    <row r="43" spans="3:8" x14ac:dyDescent="0.3">
      <c r="C43" s="156" t="s">
        <v>50</v>
      </c>
      <c r="F43" s="254">
        <f>SUM(F39:F42)</f>
        <v>-1490</v>
      </c>
      <c r="G43" s="189"/>
      <c r="H43" s="254">
        <f>SUM(H39:H42)</f>
        <v>-5842</v>
      </c>
    </row>
    <row r="44" spans="3:8" ht="6" customHeight="1" x14ac:dyDescent="0.3">
      <c r="C44" s="153"/>
      <c r="F44" s="243"/>
      <c r="G44" s="189"/>
      <c r="H44" s="243"/>
    </row>
    <row r="45" spans="3:8" x14ac:dyDescent="0.3">
      <c r="C45" s="153" t="s">
        <v>49</v>
      </c>
      <c r="F45" s="238"/>
      <c r="G45" s="189"/>
      <c r="H45" s="238"/>
    </row>
    <row r="46" spans="3:8" ht="15" customHeight="1" x14ac:dyDescent="0.3">
      <c r="C46" s="154" t="s">
        <v>48</v>
      </c>
      <c r="F46" s="189">
        <v>0</v>
      </c>
      <c r="G46" s="189"/>
      <c r="H46" s="189">
        <v>0</v>
      </c>
    </row>
    <row r="47" spans="3:8" ht="6" customHeight="1" x14ac:dyDescent="0.3">
      <c r="C47" s="3"/>
      <c r="F47" s="238"/>
      <c r="G47" s="189"/>
      <c r="H47" s="257"/>
    </row>
    <row r="48" spans="3:8" x14ac:dyDescent="0.3">
      <c r="C48" s="156" t="s">
        <v>47</v>
      </c>
      <c r="F48" s="242">
        <f>F46</f>
        <v>0</v>
      </c>
      <c r="G48" s="189"/>
      <c r="H48" s="254">
        <f>H46</f>
        <v>0</v>
      </c>
    </row>
    <row r="49" spans="1:9" ht="6" customHeight="1" x14ac:dyDescent="0.3">
      <c r="C49" s="3"/>
      <c r="F49" s="258"/>
      <c r="G49" s="189"/>
      <c r="H49" s="258"/>
    </row>
    <row r="50" spans="1:9" x14ac:dyDescent="0.3">
      <c r="C50" s="156" t="s">
        <v>46</v>
      </c>
      <c r="F50" s="254">
        <f>F35+F43</f>
        <v>8280</v>
      </c>
      <c r="G50" s="189"/>
      <c r="H50" s="254">
        <f>H35+H43</f>
        <v>-7549</v>
      </c>
    </row>
    <row r="51" spans="1:9" ht="6" customHeight="1" x14ac:dyDescent="0.3">
      <c r="C51" s="3"/>
      <c r="F51" s="238"/>
      <c r="G51" s="189"/>
      <c r="H51" s="238"/>
    </row>
    <row r="52" spans="1:9" ht="15" customHeight="1" x14ac:dyDescent="0.3">
      <c r="C52" s="157" t="s">
        <v>172</v>
      </c>
      <c r="E52" s="168">
        <f>BP!D7</f>
        <v>4</v>
      </c>
      <c r="F52" s="241">
        <v>101091</v>
      </c>
      <c r="G52" s="197"/>
      <c r="H52" s="241">
        <v>55722</v>
      </c>
    </row>
    <row r="53" spans="1:9" ht="6" customHeight="1" x14ac:dyDescent="0.3">
      <c r="C53" s="3"/>
      <c r="E53" s="168"/>
      <c r="F53" s="240"/>
      <c r="G53" s="197"/>
      <c r="H53" s="240"/>
    </row>
    <row r="54" spans="1:9" ht="15" customHeight="1" x14ac:dyDescent="0.3">
      <c r="C54" s="157" t="s">
        <v>173</v>
      </c>
      <c r="E54" s="168">
        <f>E52</f>
        <v>4</v>
      </c>
      <c r="F54" s="241">
        <v>109371</v>
      </c>
      <c r="G54" s="197"/>
      <c r="H54" s="259">
        <v>48173</v>
      </c>
    </row>
    <row r="55" spans="1:9" ht="6" customHeight="1" x14ac:dyDescent="0.3">
      <c r="C55" s="3"/>
      <c r="F55" s="257"/>
      <c r="G55" s="189"/>
      <c r="H55" s="257"/>
    </row>
    <row r="56" spans="1:9" x14ac:dyDescent="0.3">
      <c r="A56" s="157"/>
      <c r="B56" s="157"/>
      <c r="C56" s="156" t="s">
        <v>45</v>
      </c>
      <c r="F56" s="254">
        <f>F54-F52</f>
        <v>8280</v>
      </c>
      <c r="G56" s="189"/>
      <c r="H56" s="254">
        <f>H54-H52</f>
        <v>-7549</v>
      </c>
    </row>
    <row r="57" spans="1:9" x14ac:dyDescent="0.3">
      <c r="C57" s="158" t="s">
        <v>42</v>
      </c>
    </row>
    <row r="58" spans="1:9" x14ac:dyDescent="0.3">
      <c r="F58" s="45">
        <f>F50-F56</f>
        <v>0</v>
      </c>
      <c r="G58" s="45"/>
      <c r="H58" s="45"/>
      <c r="I58" s="45"/>
    </row>
    <row r="59" spans="1:9" x14ac:dyDescent="0.3">
      <c r="F59" s="189"/>
      <c r="G59" s="189"/>
      <c r="H59" s="189"/>
    </row>
  </sheetData>
  <mergeCells count="4">
    <mergeCell ref="E4:E6"/>
    <mergeCell ref="C4:C6"/>
    <mergeCell ref="A1:I2"/>
    <mergeCell ref="F4:H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58"/>
  <sheetViews>
    <sheetView showGridLines="0" topLeftCell="A19" zoomScaleNormal="100" zoomScaleSheetLayoutView="90" workbookViewId="0">
      <selection activeCell="E38" sqref="E38"/>
    </sheetView>
  </sheetViews>
  <sheetFormatPr defaultColWidth="9.33203125" defaultRowHeight="15" x14ac:dyDescent="0.3"/>
  <cols>
    <col min="1" max="1" width="4.6640625" style="107" customWidth="1"/>
    <col min="2" max="2" width="8.1640625" style="126" customWidth="1"/>
    <col min="3" max="3" width="68.33203125" style="106" bestFit="1" customWidth="1"/>
    <col min="4" max="4" width="2" style="106" customWidth="1"/>
    <col min="5" max="5" width="11.6640625" style="187" customWidth="1"/>
    <col min="6" max="6" width="2" style="106" customWidth="1"/>
    <col min="7" max="7" width="17.83203125" style="106" customWidth="1"/>
    <col min="8" max="8" width="2.33203125" style="106" customWidth="1"/>
    <col min="9" max="9" width="17.83203125" style="106" customWidth="1"/>
    <col min="10" max="10" width="10.33203125" style="106" customWidth="1"/>
    <col min="11" max="11" width="3.33203125" style="106" customWidth="1"/>
    <col min="12" max="12" width="9.83203125" style="106" customWidth="1"/>
    <col min="13" max="13" width="9.33203125" style="106"/>
    <col min="14" max="14" width="17.83203125" style="106" customWidth="1"/>
    <col min="15" max="16384" width="9.33203125" style="106"/>
  </cols>
  <sheetData>
    <row r="1" spans="1:17" ht="15.75" customHeight="1" x14ac:dyDescent="0.3">
      <c r="A1" s="288" t="s">
        <v>105</v>
      </c>
      <c r="B1" s="288"/>
      <c r="C1" s="288"/>
      <c r="D1" s="288"/>
      <c r="E1" s="288"/>
      <c r="F1" s="288"/>
      <c r="G1" s="288"/>
      <c r="H1" s="288"/>
      <c r="I1" s="288"/>
    </row>
    <row r="2" spans="1:17" x14ac:dyDescent="0.3">
      <c r="A2" s="288"/>
      <c r="B2" s="288"/>
      <c r="C2" s="288"/>
      <c r="D2" s="288"/>
      <c r="E2" s="288"/>
      <c r="F2" s="288"/>
      <c r="G2" s="288"/>
      <c r="H2" s="288"/>
      <c r="I2" s="288"/>
    </row>
    <row r="3" spans="1:17" ht="15.75" customHeight="1" x14ac:dyDescent="0.3">
      <c r="B3" s="108"/>
      <c r="C3" s="109"/>
      <c r="D3" s="110"/>
      <c r="E3" s="114"/>
      <c r="F3" s="110"/>
      <c r="G3" s="111"/>
      <c r="H3" s="111"/>
      <c r="I3" s="111"/>
    </row>
    <row r="4" spans="1:17" ht="34.5" customHeight="1" x14ac:dyDescent="0.3">
      <c r="B4" s="112"/>
      <c r="C4" s="113" t="s">
        <v>40</v>
      </c>
      <c r="D4" s="110"/>
      <c r="E4" s="113" t="s">
        <v>15</v>
      </c>
      <c r="F4" s="110"/>
      <c r="G4" s="287" t="s">
        <v>166</v>
      </c>
      <c r="H4" s="287"/>
      <c r="I4" s="287"/>
    </row>
    <row r="5" spans="1:17" ht="21.75" customHeight="1" x14ac:dyDescent="0.3">
      <c r="B5" s="114"/>
      <c r="C5" s="115"/>
      <c r="D5" s="116"/>
      <c r="E5" s="117"/>
      <c r="F5" s="116"/>
      <c r="G5" s="118">
        <v>2024</v>
      </c>
      <c r="H5" s="119"/>
      <c r="I5" s="118">
        <v>2023</v>
      </c>
      <c r="N5" s="119"/>
    </row>
    <row r="6" spans="1:17" x14ac:dyDescent="0.3">
      <c r="B6" s="114"/>
      <c r="C6" s="115"/>
      <c r="D6" s="116"/>
      <c r="E6" s="117"/>
      <c r="F6" s="116"/>
      <c r="G6" s="65"/>
      <c r="H6" s="120"/>
      <c r="I6" s="50"/>
      <c r="N6" s="119"/>
    </row>
    <row r="7" spans="1:17" ht="15.75" x14ac:dyDescent="0.35">
      <c r="B7" s="121">
        <v>1</v>
      </c>
      <c r="C7" s="122" t="s">
        <v>102</v>
      </c>
      <c r="D7" s="123"/>
      <c r="E7" s="117"/>
      <c r="F7" s="123"/>
      <c r="G7" s="216">
        <f>SUM(G8:G10)</f>
        <v>56830</v>
      </c>
      <c r="H7" s="212"/>
      <c r="I7" s="216">
        <f>SUM(I8:I10)</f>
        <v>58286</v>
      </c>
      <c r="N7" s="124"/>
      <c r="O7" s="125"/>
    </row>
    <row r="8" spans="1:17" ht="15.75" x14ac:dyDescent="0.35">
      <c r="B8" s="126" t="s">
        <v>101</v>
      </c>
      <c r="C8" s="127" t="s">
        <v>100</v>
      </c>
      <c r="D8" s="127"/>
      <c r="E8" s="107">
        <v>23</v>
      </c>
      <c r="F8" s="127"/>
      <c r="G8" s="217">
        <v>55022</v>
      </c>
      <c r="H8" s="198"/>
      <c r="I8" s="217">
        <v>56459</v>
      </c>
      <c r="N8" s="128"/>
      <c r="O8" s="125"/>
    </row>
    <row r="9" spans="1:17" ht="15.75" x14ac:dyDescent="0.35">
      <c r="B9" s="126" t="s">
        <v>99</v>
      </c>
      <c r="C9" s="127" t="s">
        <v>98</v>
      </c>
      <c r="D9" s="129"/>
      <c r="E9" s="107">
        <v>26</v>
      </c>
      <c r="F9" s="129"/>
      <c r="G9" s="217">
        <v>-72</v>
      </c>
      <c r="H9" s="198"/>
      <c r="I9" s="217">
        <v>809</v>
      </c>
      <c r="N9" s="128"/>
      <c r="O9" s="125"/>
    </row>
    <row r="10" spans="1:17" ht="15.75" x14ac:dyDescent="0.35">
      <c r="B10" s="126" t="s">
        <v>139</v>
      </c>
      <c r="C10" s="127" t="s">
        <v>140</v>
      </c>
      <c r="D10" s="129"/>
      <c r="E10" s="107">
        <v>28</v>
      </c>
      <c r="F10" s="129"/>
      <c r="G10" s="217">
        <v>1880</v>
      </c>
      <c r="H10" s="198"/>
      <c r="I10" s="217">
        <v>1018</v>
      </c>
      <c r="N10" s="128"/>
      <c r="O10" s="125"/>
    </row>
    <row r="11" spans="1:17" ht="6" customHeight="1" x14ac:dyDescent="0.3">
      <c r="B11" s="130"/>
      <c r="C11" s="131"/>
      <c r="D11" s="116"/>
      <c r="E11" s="107"/>
      <c r="F11" s="116"/>
      <c r="G11" s="218"/>
      <c r="H11" s="215"/>
      <c r="I11" s="218"/>
      <c r="N11" s="132"/>
    </row>
    <row r="12" spans="1:17" ht="15.75" x14ac:dyDescent="0.35">
      <c r="B12" s="115">
        <v>2</v>
      </c>
      <c r="C12" s="133" t="s">
        <v>97</v>
      </c>
      <c r="D12" s="123"/>
      <c r="E12" s="117"/>
      <c r="F12" s="123"/>
      <c r="G12" s="216">
        <f>SUM(G13:G16)</f>
        <v>-9172</v>
      </c>
      <c r="H12" s="212"/>
      <c r="I12" s="216">
        <f>SUM(I13:I16)</f>
        <v>-11239</v>
      </c>
      <c r="N12" s="124"/>
      <c r="O12" s="125"/>
    </row>
    <row r="13" spans="1:17" ht="15.75" x14ac:dyDescent="0.35">
      <c r="B13" s="126" t="s">
        <v>96</v>
      </c>
      <c r="C13" s="127" t="s">
        <v>122</v>
      </c>
      <c r="D13" s="127"/>
      <c r="E13" s="107" t="s">
        <v>158</v>
      </c>
      <c r="F13" s="127"/>
      <c r="G13" s="217">
        <v>-5591</v>
      </c>
      <c r="H13" s="198"/>
      <c r="I13" s="217">
        <v>-6103</v>
      </c>
      <c r="N13" s="128"/>
      <c r="O13" s="125"/>
    </row>
    <row r="14" spans="1:17" ht="15.75" x14ac:dyDescent="0.35">
      <c r="B14" s="126" t="s">
        <v>94</v>
      </c>
      <c r="C14" s="127" t="s">
        <v>95</v>
      </c>
      <c r="D14" s="127"/>
      <c r="E14" s="107" t="s">
        <v>159</v>
      </c>
      <c r="F14" s="127"/>
      <c r="G14" s="217">
        <v>-6722</v>
      </c>
      <c r="H14" s="198"/>
      <c r="I14" s="217">
        <v>-6070</v>
      </c>
      <c r="N14" s="128"/>
      <c r="O14" s="125"/>
    </row>
    <row r="15" spans="1:17" ht="15.75" x14ac:dyDescent="0.35">
      <c r="B15" s="126" t="s">
        <v>92</v>
      </c>
      <c r="C15" s="127" t="s">
        <v>93</v>
      </c>
      <c r="D15" s="127"/>
      <c r="E15" s="107"/>
      <c r="F15" s="127"/>
      <c r="G15" s="217">
        <v>-2</v>
      </c>
      <c r="H15" s="198"/>
      <c r="I15" s="217">
        <v>-105</v>
      </c>
      <c r="L15" s="134"/>
      <c r="N15" s="128"/>
      <c r="O15" s="125"/>
      <c r="P15" s="125"/>
      <c r="Q15" s="135"/>
    </row>
    <row r="16" spans="1:17" ht="15.75" x14ac:dyDescent="0.35">
      <c r="B16" s="126" t="s">
        <v>123</v>
      </c>
      <c r="C16" s="127" t="s">
        <v>141</v>
      </c>
      <c r="D16" s="127"/>
      <c r="E16" s="107">
        <v>27</v>
      </c>
      <c r="F16" s="127"/>
      <c r="G16" s="217">
        <v>3143</v>
      </c>
      <c r="H16" s="215"/>
      <c r="I16" s="217">
        <v>1039</v>
      </c>
      <c r="N16" s="132"/>
      <c r="O16" s="125"/>
    </row>
    <row r="17" spans="2:16" ht="6" customHeight="1" x14ac:dyDescent="0.3">
      <c r="B17" s="130"/>
      <c r="C17" s="116"/>
      <c r="D17" s="116"/>
      <c r="E17" s="107"/>
      <c r="F17" s="116"/>
      <c r="G17" s="217"/>
      <c r="H17" s="215"/>
      <c r="I17" s="217"/>
      <c r="N17" s="132"/>
    </row>
    <row r="18" spans="2:16" ht="15.75" x14ac:dyDescent="0.35">
      <c r="B18" s="121">
        <v>3</v>
      </c>
      <c r="C18" s="122" t="s">
        <v>91</v>
      </c>
      <c r="D18" s="123"/>
      <c r="E18" s="117"/>
      <c r="F18" s="123"/>
      <c r="G18" s="216">
        <f>G7+G12</f>
        <v>47658</v>
      </c>
      <c r="H18" s="212"/>
      <c r="I18" s="216">
        <f>I7+I12</f>
        <v>47047</v>
      </c>
      <c r="N18" s="124"/>
      <c r="O18" s="125"/>
    </row>
    <row r="19" spans="2:16" ht="4.5" customHeight="1" x14ac:dyDescent="0.3">
      <c r="B19" s="121"/>
      <c r="C19" s="122"/>
      <c r="D19" s="123"/>
      <c r="E19" s="117"/>
      <c r="F19" s="123"/>
      <c r="G19" s="216"/>
      <c r="H19" s="212"/>
      <c r="I19" s="216"/>
      <c r="N19" s="124"/>
    </row>
    <row r="20" spans="2:16" ht="15.75" x14ac:dyDescent="0.35">
      <c r="B20" s="121">
        <v>4</v>
      </c>
      <c r="C20" s="122" t="s">
        <v>90</v>
      </c>
      <c r="D20" s="123"/>
      <c r="E20" s="117"/>
      <c r="F20" s="123"/>
      <c r="G20" s="216">
        <f>G21</f>
        <v>-5731</v>
      </c>
      <c r="H20" s="212"/>
      <c r="I20" s="216">
        <f>I21</f>
        <v>-6160</v>
      </c>
      <c r="N20" s="124"/>
      <c r="O20" s="125"/>
    </row>
    <row r="21" spans="2:16" ht="15.75" x14ac:dyDescent="0.35">
      <c r="B21" s="126" t="s">
        <v>89</v>
      </c>
      <c r="C21" s="127" t="s">
        <v>63</v>
      </c>
      <c r="D21" s="129"/>
      <c r="E21" s="107" t="s">
        <v>158</v>
      </c>
      <c r="F21" s="129"/>
      <c r="G21" s="217">
        <v>-5731</v>
      </c>
      <c r="H21" s="198"/>
      <c r="I21" s="217">
        <v>-6160</v>
      </c>
      <c r="L21" s="135"/>
      <c r="N21" s="128"/>
      <c r="O21" s="125"/>
      <c r="P21" s="125"/>
    </row>
    <row r="22" spans="2:16" ht="6" customHeight="1" x14ac:dyDescent="0.3">
      <c r="B22" s="130"/>
      <c r="C22" s="116"/>
      <c r="D22" s="116"/>
      <c r="E22" s="107"/>
      <c r="F22" s="116"/>
      <c r="G22" s="217"/>
      <c r="H22" s="215"/>
      <c r="I22" s="217"/>
      <c r="N22" s="132"/>
    </row>
    <row r="23" spans="2:16" ht="15.75" x14ac:dyDescent="0.35">
      <c r="B23" s="121">
        <v>5</v>
      </c>
      <c r="C23" s="122" t="s">
        <v>88</v>
      </c>
      <c r="D23" s="123"/>
      <c r="E23" s="117"/>
      <c r="F23" s="123"/>
      <c r="G23" s="216">
        <f>G18+G20</f>
        <v>41927</v>
      </c>
      <c r="H23" s="212"/>
      <c r="I23" s="216">
        <f>I18+I20</f>
        <v>40887</v>
      </c>
      <c r="N23" s="124"/>
      <c r="O23" s="125"/>
    </row>
    <row r="24" spans="2:16" ht="4.5" customHeight="1" x14ac:dyDescent="0.3">
      <c r="B24" s="136"/>
      <c r="C24" s="137"/>
      <c r="D24" s="116"/>
      <c r="E24" s="107"/>
      <c r="F24" s="116"/>
      <c r="G24" s="219"/>
      <c r="H24" s="215"/>
      <c r="I24" s="219"/>
      <c r="N24" s="132"/>
    </row>
    <row r="25" spans="2:16" ht="15.75" x14ac:dyDescent="0.35">
      <c r="B25" s="115">
        <v>6</v>
      </c>
      <c r="C25" s="133" t="s">
        <v>87</v>
      </c>
      <c r="D25" s="123"/>
      <c r="E25" s="117"/>
      <c r="F25" s="123"/>
      <c r="G25" s="220">
        <f>G26</f>
        <v>5012</v>
      </c>
      <c r="H25" s="212"/>
      <c r="I25" s="220">
        <f>I26</f>
        <v>3812</v>
      </c>
      <c r="N25" s="124"/>
      <c r="O25" s="125"/>
    </row>
    <row r="26" spans="2:16" ht="15.75" x14ac:dyDescent="0.35">
      <c r="B26" s="126" t="s">
        <v>86</v>
      </c>
      <c r="C26" s="127" t="s">
        <v>31</v>
      </c>
      <c r="D26" s="127"/>
      <c r="E26" s="107">
        <v>29</v>
      </c>
      <c r="F26" s="127"/>
      <c r="G26" s="217">
        <v>5012</v>
      </c>
      <c r="H26" s="198"/>
      <c r="I26" s="217">
        <v>3812</v>
      </c>
      <c r="N26" s="128"/>
      <c r="O26" s="125"/>
    </row>
    <row r="27" spans="2:16" ht="6" customHeight="1" x14ac:dyDescent="0.3">
      <c r="B27" s="130"/>
      <c r="C27" s="116"/>
      <c r="D27" s="116"/>
      <c r="E27" s="107"/>
      <c r="F27" s="116"/>
      <c r="G27" s="217"/>
      <c r="H27" s="215"/>
      <c r="I27" s="217"/>
      <c r="N27" s="132"/>
    </row>
    <row r="28" spans="2:16" x14ac:dyDescent="0.3">
      <c r="B28" s="121">
        <v>7</v>
      </c>
      <c r="C28" s="122" t="s">
        <v>85</v>
      </c>
      <c r="D28" s="123"/>
      <c r="E28" s="117"/>
      <c r="F28" s="123"/>
      <c r="G28" s="216">
        <f>G23+G25</f>
        <v>46939</v>
      </c>
      <c r="H28" s="212"/>
      <c r="I28" s="216">
        <f>I23+I25</f>
        <v>44699</v>
      </c>
      <c r="K28" s="138"/>
      <c r="N28" s="124"/>
    </row>
    <row r="29" spans="2:16" ht="5.25" customHeight="1" x14ac:dyDescent="0.3">
      <c r="B29" s="136"/>
      <c r="C29" s="116"/>
      <c r="D29" s="116"/>
      <c r="E29" s="107"/>
      <c r="F29" s="116"/>
      <c r="G29" s="217"/>
      <c r="H29" s="215"/>
      <c r="I29" s="217"/>
      <c r="N29" s="132"/>
    </row>
    <row r="30" spans="2:16" ht="15.75" x14ac:dyDescent="0.35">
      <c r="B30" s="121">
        <v>8</v>
      </c>
      <c r="C30" s="122" t="s">
        <v>84</v>
      </c>
      <c r="D30" s="123"/>
      <c r="E30" s="117"/>
      <c r="F30" s="123"/>
      <c r="G30" s="216">
        <f>G31+G36+G41+G45</f>
        <v>46939</v>
      </c>
      <c r="H30" s="212"/>
      <c r="I30" s="216">
        <f>I31+I36+I41+I45</f>
        <v>44699</v>
      </c>
      <c r="L30" s="135"/>
      <c r="N30" s="124"/>
      <c r="O30" s="125"/>
    </row>
    <row r="31" spans="2:16" ht="15.75" x14ac:dyDescent="0.35">
      <c r="B31" s="139" t="s">
        <v>83</v>
      </c>
      <c r="C31" s="140" t="s">
        <v>82</v>
      </c>
      <c r="D31" s="140"/>
      <c r="E31" s="107"/>
      <c r="F31" s="140"/>
      <c r="G31" s="221">
        <f>SUM(G32:G34)</f>
        <v>16803</v>
      </c>
      <c r="H31" s="212"/>
      <c r="I31" s="221">
        <f>SUM(I32:I34)</f>
        <v>17893</v>
      </c>
      <c r="N31" s="124"/>
      <c r="O31" s="125"/>
    </row>
    <row r="32" spans="2:16" ht="15.75" x14ac:dyDescent="0.35">
      <c r="B32" s="126" t="s">
        <v>81</v>
      </c>
      <c r="C32" s="141" t="s">
        <v>80</v>
      </c>
      <c r="D32" s="141"/>
      <c r="E32" s="107" t="s">
        <v>158</v>
      </c>
      <c r="F32" s="141"/>
      <c r="G32" s="217">
        <v>11749</v>
      </c>
      <c r="H32" s="215"/>
      <c r="I32" s="217">
        <v>13268</v>
      </c>
      <c r="N32" s="132"/>
      <c r="O32" s="125"/>
    </row>
    <row r="33" spans="1:15" ht="15.75" x14ac:dyDescent="0.35">
      <c r="B33" s="126" t="s">
        <v>79</v>
      </c>
      <c r="C33" s="141" t="s">
        <v>78</v>
      </c>
      <c r="D33" s="141"/>
      <c r="E33" s="107" t="s">
        <v>158</v>
      </c>
      <c r="F33" s="141"/>
      <c r="G33" s="217">
        <v>3886</v>
      </c>
      <c r="H33" s="215"/>
      <c r="I33" s="217">
        <v>3170</v>
      </c>
      <c r="L33" s="125"/>
      <c r="N33" s="132"/>
      <c r="O33" s="125"/>
    </row>
    <row r="34" spans="1:15" ht="15.75" x14ac:dyDescent="0.35">
      <c r="B34" s="126" t="s">
        <v>124</v>
      </c>
      <c r="C34" s="141" t="s">
        <v>125</v>
      </c>
      <c r="D34" s="141"/>
      <c r="E34" s="107" t="s">
        <v>158</v>
      </c>
      <c r="F34" s="141"/>
      <c r="G34" s="217">
        <v>1168</v>
      </c>
      <c r="H34" s="215"/>
      <c r="I34" s="217">
        <v>1455</v>
      </c>
      <c r="L34" s="125"/>
      <c r="N34" s="132"/>
      <c r="O34" s="125"/>
    </row>
    <row r="35" spans="1:15" ht="6" customHeight="1" x14ac:dyDescent="0.3">
      <c r="C35" s="116"/>
      <c r="D35" s="116"/>
      <c r="E35" s="107"/>
      <c r="F35" s="116"/>
      <c r="G35" s="202"/>
      <c r="H35" s="198"/>
      <c r="I35" s="202"/>
      <c r="N35" s="142"/>
    </row>
    <row r="36" spans="1:15" ht="15.75" x14ac:dyDescent="0.35">
      <c r="B36" s="139" t="s">
        <v>77</v>
      </c>
      <c r="C36" s="140" t="s">
        <v>75</v>
      </c>
      <c r="D36" s="140"/>
      <c r="E36" s="117"/>
      <c r="F36" s="140"/>
      <c r="G36" s="213">
        <f>SUM(G37:G39)</f>
        <v>8429</v>
      </c>
      <c r="H36" s="212"/>
      <c r="I36" s="213">
        <f>SUM(I37:I39)</f>
        <v>-18180</v>
      </c>
      <c r="N36" s="124"/>
      <c r="O36" s="125"/>
    </row>
    <row r="37" spans="1:15" x14ac:dyDescent="0.3">
      <c r="B37" s="126" t="s">
        <v>76</v>
      </c>
      <c r="C37" s="141" t="s">
        <v>144</v>
      </c>
      <c r="D37" s="141"/>
      <c r="E37" s="107">
        <v>30</v>
      </c>
      <c r="F37" s="141"/>
      <c r="G37" s="217">
        <v>7785</v>
      </c>
      <c r="H37" s="215"/>
      <c r="I37" s="217">
        <v>-19609</v>
      </c>
    </row>
    <row r="38" spans="1:15" x14ac:dyDescent="0.3">
      <c r="B38" s="126" t="s">
        <v>142</v>
      </c>
      <c r="C38" s="141" t="s">
        <v>145</v>
      </c>
      <c r="D38" s="141"/>
      <c r="E38" s="107"/>
      <c r="F38" s="141"/>
      <c r="G38" s="217">
        <v>3</v>
      </c>
      <c r="H38" s="215"/>
      <c r="I38" s="217">
        <v>4</v>
      </c>
    </row>
    <row r="39" spans="1:15" x14ac:dyDescent="0.3">
      <c r="B39" s="126" t="s">
        <v>143</v>
      </c>
      <c r="C39" s="141" t="s">
        <v>146</v>
      </c>
      <c r="D39" s="141"/>
      <c r="E39" s="107"/>
      <c r="F39" s="141"/>
      <c r="G39" s="217">
        <v>641</v>
      </c>
      <c r="H39" s="215"/>
      <c r="I39" s="217">
        <v>1425</v>
      </c>
    </row>
    <row r="40" spans="1:15" ht="6" customHeight="1" x14ac:dyDescent="0.3">
      <c r="C40" s="116"/>
      <c r="D40" s="116"/>
      <c r="E40" s="107"/>
      <c r="F40" s="116"/>
      <c r="G40" s="217"/>
      <c r="H40" s="215"/>
      <c r="I40" s="217"/>
    </row>
    <row r="41" spans="1:15" x14ac:dyDescent="0.3">
      <c r="B41" s="139" t="s">
        <v>74</v>
      </c>
      <c r="C41" s="140" t="s">
        <v>73</v>
      </c>
      <c r="D41" s="140"/>
      <c r="E41" s="117"/>
      <c r="F41" s="140"/>
      <c r="G41" s="213">
        <f>SUM(G42:G43)</f>
        <v>29396</v>
      </c>
      <c r="H41" s="212"/>
      <c r="I41" s="213">
        <f>SUM(I42:I43)</f>
        <v>31337</v>
      </c>
    </row>
    <row r="42" spans="1:15" x14ac:dyDescent="0.3">
      <c r="B42" s="126" t="s">
        <v>72</v>
      </c>
      <c r="C42" s="141" t="s">
        <v>71</v>
      </c>
      <c r="D42" s="141"/>
      <c r="E42" s="107">
        <v>29</v>
      </c>
      <c r="F42" s="141"/>
      <c r="G42" s="217">
        <v>29396</v>
      </c>
      <c r="H42" s="215"/>
      <c r="I42" s="217">
        <v>31337</v>
      </c>
    </row>
    <row r="43" spans="1:15" hidden="1" x14ac:dyDescent="0.3">
      <c r="B43" s="126" t="s">
        <v>70</v>
      </c>
      <c r="C43" s="141" t="s">
        <v>69</v>
      </c>
      <c r="D43" s="141"/>
      <c r="E43" s="107"/>
      <c r="F43" s="141"/>
      <c r="G43" s="217">
        <v>0</v>
      </c>
      <c r="H43" s="215"/>
      <c r="I43" s="217">
        <v>0</v>
      </c>
    </row>
    <row r="44" spans="1:15" ht="6" customHeight="1" x14ac:dyDescent="0.3">
      <c r="C44" s="116"/>
      <c r="D44" s="116"/>
      <c r="E44" s="107"/>
      <c r="F44" s="116"/>
      <c r="G44" s="217"/>
      <c r="H44" s="215"/>
      <c r="I44" s="217"/>
    </row>
    <row r="45" spans="1:15" x14ac:dyDescent="0.3">
      <c r="B45" s="139" t="s">
        <v>68</v>
      </c>
      <c r="C45" s="140" t="s">
        <v>67</v>
      </c>
      <c r="D45" s="140"/>
      <c r="E45" s="117"/>
      <c r="F45" s="140"/>
      <c r="G45" s="213">
        <f>G46</f>
        <v>-7689</v>
      </c>
      <c r="H45" s="212"/>
      <c r="I45" s="213">
        <f>I46</f>
        <v>13649</v>
      </c>
    </row>
    <row r="46" spans="1:15" x14ac:dyDescent="0.3">
      <c r="A46" s="106"/>
      <c r="B46" s="126" t="s">
        <v>66</v>
      </c>
      <c r="C46" s="141" t="s">
        <v>183</v>
      </c>
      <c r="D46" s="141"/>
      <c r="E46" s="107" t="s">
        <v>151</v>
      </c>
      <c r="F46" s="141"/>
      <c r="G46" s="217">
        <v>-7689</v>
      </c>
      <c r="H46" s="215"/>
      <c r="I46" s="217">
        <v>13649</v>
      </c>
    </row>
    <row r="47" spans="1:15" ht="3.75" customHeight="1" x14ac:dyDescent="0.3">
      <c r="A47" s="106"/>
      <c r="B47" s="130"/>
      <c r="C47" s="143"/>
      <c r="G47" s="143"/>
      <c r="I47" s="143"/>
    </row>
    <row r="48" spans="1:15" x14ac:dyDescent="0.3">
      <c r="A48" s="106"/>
      <c r="B48" s="126" t="s">
        <v>42</v>
      </c>
    </row>
    <row r="49" spans="1:12" x14ac:dyDescent="0.3">
      <c r="A49" s="106"/>
      <c r="G49" s="189"/>
      <c r="I49" s="189"/>
    </row>
    <row r="50" spans="1:12" x14ac:dyDescent="0.3">
      <c r="A50" s="106"/>
      <c r="H50" s="286"/>
      <c r="J50" s="144"/>
      <c r="K50" s="145"/>
      <c r="L50" s="146"/>
    </row>
    <row r="51" spans="1:12" x14ac:dyDescent="0.3">
      <c r="A51" s="106"/>
      <c r="H51" s="286"/>
      <c r="I51" s="189"/>
      <c r="J51" s="144"/>
      <c r="K51" s="145"/>
      <c r="L51" s="146"/>
    </row>
    <row r="52" spans="1:12" x14ac:dyDescent="0.3">
      <c r="A52" s="106"/>
      <c r="H52" s="286"/>
      <c r="J52" s="144"/>
      <c r="K52" s="145"/>
      <c r="L52" s="146"/>
    </row>
    <row r="53" spans="1:12" x14ac:dyDescent="0.3">
      <c r="A53" s="106"/>
      <c r="J53" s="144"/>
      <c r="K53" s="145"/>
      <c r="L53" s="146"/>
    </row>
    <row r="54" spans="1:12" x14ac:dyDescent="0.3">
      <c r="A54" s="106"/>
      <c r="J54" s="144"/>
      <c r="K54" s="145"/>
      <c r="L54" s="146"/>
    </row>
    <row r="55" spans="1:12" x14ac:dyDescent="0.3">
      <c r="A55" s="106"/>
      <c r="J55" s="144"/>
      <c r="K55" s="145"/>
      <c r="L55" s="146"/>
    </row>
    <row r="56" spans="1:12" x14ac:dyDescent="0.3">
      <c r="A56" s="106"/>
      <c r="J56" s="144"/>
      <c r="K56" s="145"/>
      <c r="L56" s="146"/>
    </row>
    <row r="57" spans="1:12" x14ac:dyDescent="0.3">
      <c r="A57" s="106"/>
      <c r="J57" s="145"/>
      <c r="K57" s="145"/>
    </row>
    <row r="58" spans="1:12" x14ac:dyDescent="0.3">
      <c r="A58" s="106"/>
    </row>
  </sheetData>
  <mergeCells count="3">
    <mergeCell ref="H50:H52"/>
    <mergeCell ref="G4:I4"/>
    <mergeCell ref="A1:I2"/>
  </mergeCells>
  <phoneticPr fontId="27" type="noConversion"/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f93f0b-5040-45d8-9ffd-a608ab622721">
      <Terms xmlns="http://schemas.microsoft.com/office/infopath/2007/PartnerControls"/>
    </lcf76f155ced4ddcb4097134ff3c332f>
    <TaxCatchAll xmlns="a0ae9db8-5881-40b3-bba9-bcde62de565e" xsi:nil="true"/>
    <_Flow_SignoffStatus xmlns="1bf93f0b-5040-45d8-9ffd-a608ab6227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2026E50F43345886C3DF551F6BFC7" ma:contentTypeVersion="16" ma:contentTypeDescription="Create a new document." ma:contentTypeScope="" ma:versionID="14af6324d11ce602b8fdaf4f1ad12441">
  <xsd:schema xmlns:xsd="http://www.w3.org/2001/XMLSchema" xmlns:xs="http://www.w3.org/2001/XMLSchema" xmlns:p="http://schemas.microsoft.com/office/2006/metadata/properties" xmlns:ns2="1bf93f0b-5040-45d8-9ffd-a608ab622721" xmlns:ns3="a0ae9db8-5881-40b3-bba9-bcde62de565e" targetNamespace="http://schemas.microsoft.com/office/2006/metadata/properties" ma:root="true" ma:fieldsID="a35d69e81450f672551be88f15e7b08f" ns2:_="" ns3:_="">
    <xsd:import namespace="1bf93f0b-5040-45d8-9ffd-a608ab622721"/>
    <xsd:import namespace="a0ae9db8-5881-40b3-bba9-bcde62de5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93f0b-5040-45d8-9ffd-a608ab622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5db2085-f7f7-4ac9-86fd-2e830e2bc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9db8-5881-40b3-bba9-bcde62de5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e102be-8071-4963-a434-8bd5b5b1feb5}" ma:internalName="TaxCatchAll" ma:showField="CatchAllData" ma:web="a0ae9db8-5881-40b3-bba9-bcde62de5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14335-7764-4203-ADD3-4447E482F68D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a0ae9db8-5881-40b3-bba9-bcde62de565e"/>
    <ds:schemaRef ds:uri="http://purl.org/dc/terms/"/>
    <ds:schemaRef ds:uri="http://schemas.openxmlformats.org/package/2006/metadata/core-properties"/>
    <ds:schemaRef ds:uri="1bf93f0b-5040-45d8-9ffd-a608ab622721"/>
  </ds:schemaRefs>
</ds:datastoreItem>
</file>

<file path=customXml/itemProps2.xml><?xml version="1.0" encoding="utf-8"?>
<ds:datastoreItem xmlns:ds="http://schemas.openxmlformats.org/officeDocument/2006/customXml" ds:itemID="{C631294E-F1DF-4F13-A87A-00B168C59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93f0b-5040-45d8-9ffd-a608ab622721"/>
    <ds:schemaRef ds:uri="a0ae9db8-5881-40b3-bba9-bcde62de5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5FA2F0-8431-4298-9F88-DD2F28481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Ana Maria De Sena</cp:lastModifiedBy>
  <cp:lastPrinted>2020-11-25T18:14:02Z</cp:lastPrinted>
  <dcterms:created xsi:type="dcterms:W3CDTF">2018-11-09T19:08:34Z</dcterms:created>
  <dcterms:modified xsi:type="dcterms:W3CDTF">2024-12-27T19:38:15Z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0x010100B682026E50F43345886C3DF551F6BFC7</vt:lpwstr>
  </property>
  <property fmtid="{D5CDD505-2E9C-101B-9397-08002B2CF9AE}" pid="3" name="Order">
    <vt:r8>151000</vt:r8>
  </property>
  <property fmtid="{D5CDD505-2E9C-101B-9397-08002B2CF9AE}" pid="4" name="MediaServiceImageTags">
    <vt:lpwstr/>
  </property>
</Properties>
</file>