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2\"/>
    </mc:Choice>
  </mc:AlternateContent>
  <bookViews>
    <workbookView xWindow="0" yWindow="0" windowWidth="28800" windowHeight="11835" tabRatio="708" activeTab="5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externalReferences>
    <externalReference r:id="rId7"/>
  </externalReferences>
  <definedNames>
    <definedName name="_xlnm.Print_Area" localSheetId="0">BP!$A$1:$U$34</definedName>
    <definedName name="_xlnm.Print_Area" localSheetId="4">DFC!$A$1:$H$54</definedName>
    <definedName name="_xlnm.Print_Area" localSheetId="1">DRE!$A$1:$M$38</definedName>
    <definedName name="_xlnm.Print_Area" localSheetId="5">DVA!$A$1:$I$47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8" i="10" l="1"/>
  <c r="G48" i="10"/>
  <c r="G55" i="6"/>
  <c r="E55" i="6"/>
  <c r="F11" i="4" l="1"/>
  <c r="L9" i="4"/>
  <c r="L13" i="4" s="1"/>
  <c r="J9" i="4"/>
  <c r="J13" i="4" s="1"/>
  <c r="H9" i="4"/>
  <c r="H13" i="4" s="1"/>
  <c r="F9" i="4"/>
  <c r="F13" i="4" s="1"/>
  <c r="L33" i="3" l="1"/>
  <c r="J33" i="3"/>
  <c r="H33" i="3"/>
  <c r="F33" i="3"/>
  <c r="G19" i="1"/>
  <c r="D49" i="6" l="1"/>
  <c r="D51" i="6" s="1"/>
  <c r="D28" i="6" l="1"/>
  <c r="D27" i="6"/>
  <c r="D24" i="6"/>
  <c r="D23" i="6"/>
  <c r="D21" i="6"/>
  <c r="D20" i="6"/>
  <c r="D19" i="6"/>
  <c r="N13" i="5" l="1"/>
  <c r="N9" i="5" l="1"/>
  <c r="L17" i="5" l="1"/>
  <c r="N7" i="5" l="1"/>
  <c r="N8" i="5"/>
  <c r="L10" i="5"/>
  <c r="J10" i="5"/>
  <c r="J11" i="5" l="1"/>
  <c r="L18" i="5"/>
  <c r="N16" i="5"/>
  <c r="N14" i="5"/>
  <c r="N15" i="5"/>
  <c r="J17" i="5"/>
  <c r="J18" i="5" s="1"/>
  <c r="L11" i="5"/>
  <c r="F10" i="5"/>
  <c r="F11" i="5" s="1"/>
  <c r="H10" i="5"/>
  <c r="H11" i="5" s="1"/>
  <c r="U34" i="1"/>
  <c r="S34" i="1"/>
  <c r="H17" i="5"/>
  <c r="H18" i="5" s="1"/>
  <c r="F17" i="5"/>
  <c r="F18" i="5" s="1"/>
  <c r="N17" i="5" l="1"/>
  <c r="N18" i="5" s="1"/>
  <c r="N10" i="5"/>
  <c r="N11" i="5" s="1"/>
</calcChain>
</file>

<file path=xl/sharedStrings.xml><?xml version="1.0" encoding="utf-8"?>
<sst xmlns="http://schemas.openxmlformats.org/spreadsheetml/2006/main" count="225" uniqueCount="176">
  <si>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</si>
  <si>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</si>
  <si>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</si>
  <si>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</si>
  <si>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</si>
  <si>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</si>
  <si>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</si>
  <si>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</si>
  <si>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</si>
  <si>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</si>
  <si>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</si>
  <si>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</si>
  <si>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</si>
  <si>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</si>
  <si>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</si>
  <si>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</si>
  <si>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</si>
  <si>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</si>
  <si>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</si>
  <si>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</si>
  <si>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</si>
  <si>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</si>
  <si>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</si>
  <si>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</si>
  <si>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</si>
  <si>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</si>
  <si>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</si>
  <si>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Provisões</t>
  </si>
  <si>
    <t>Fornecedores</t>
  </si>
  <si>
    <t>Lucro/(Prejuízo) líquido por ação (em R$)</t>
  </si>
  <si>
    <t>Lucro/(Prejuízo) líquido do exercício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</si>
  <si>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</si>
  <si>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</si>
  <si>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</si>
  <si>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</si>
  <si>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</si>
  <si>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</si>
  <si>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</si>
  <si>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</si>
  <si>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</si>
  <si>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</si>
  <si>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</si>
  <si>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</si>
  <si>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</si>
  <si>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</si>
  <si>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Resultado Abrangente Consolidado do Período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</si>
  <si>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</si>
  <si>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</si>
  <si>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</si>
  <si>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</si>
  <si>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</si>
  <si>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</si>
  <si>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</si>
  <si>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</si>
  <si>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</si>
  <si>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</si>
  <si>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</si>
  <si>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</si>
  <si>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</si>
  <si>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</si>
  <si>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</si>
  <si>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</si>
  <si>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</si>
  <si>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</si>
  <si>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</si>
  <si>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</si>
  <si>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</si>
  <si>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</si>
  <si>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</si>
  <si>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</si>
  <si>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Prejuízo antes do imposto de renda e da contribuição social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</si>
  <si>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</si>
  <si>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</si>
  <si>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</si>
  <si>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</si>
  <si>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</si>
  <si>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</si>
  <si>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</si>
  <si>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</si>
  <si>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</si>
  <si>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</si>
  <si>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</si>
  <si>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</si>
  <si>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</si>
  <si>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</si>
  <si>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</si>
  <si>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</si>
  <si>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</si>
  <si>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</si>
  <si>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</si>
  <si>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</si>
  <si>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</si>
  <si>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</si>
  <si>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Outras</t>
  </si>
  <si>
    <t>6.2</t>
  </si>
  <si>
    <t>6.1</t>
  </si>
  <si>
    <t>Valor adicionado recebido em transferência</t>
  </si>
  <si>
    <t>Valor adicionado líquido</t>
  </si>
  <si>
    <t>4.2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</si>
  <si>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</si>
  <si>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</si>
  <si>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</si>
  <si>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</si>
  <si>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</si>
  <si>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</si>
  <si>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</si>
  <si>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</si>
  <si>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</si>
  <si>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</si>
  <si>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</si>
  <si>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</si>
  <si>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</si>
  <si>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</si>
  <si>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</si>
  <si>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Mutações do período</t>
  </si>
  <si>
    <t>Resultado do Período</t>
  </si>
  <si>
    <t>Caixa e equivalentes de caixa no início do período</t>
  </si>
  <si>
    <t>Caixa e equivalentes de caixa no final do período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</si>
  <si>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</si>
  <si>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</si>
  <si>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</si>
  <si>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</si>
  <si>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</si>
  <si>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DEMONSTRAÇÕES DAS MUTAÇÕES DO PATRIMÔNIO LÍQUIDO</t>
  </si>
  <si>
    <t>112.03.1.08.    .   -0</t>
  </si>
  <si>
    <t>112.03.1.04.0002.   -0</t>
  </si>
  <si>
    <t>Perdas pela não Recuperabilidade de Ativos</t>
  </si>
  <si>
    <t>Provisões para Contingências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</si>
  <si>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</si>
  <si>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</si>
  <si>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</si>
  <si>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</si>
  <si>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</si>
  <si>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</si>
  <si>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</si>
  <si>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</si>
  <si>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Obrigações Societárias</t>
  </si>
  <si>
    <t>Outros Passivos</t>
  </si>
  <si>
    <t>Despesas para créditos de liquidação duvidosa</t>
  </si>
  <si>
    <t>Em 31 de dezembro de 2020</t>
  </si>
  <si>
    <t>Contas a receber</t>
  </si>
  <si>
    <t>Tributos a Compensar/Recuperar</t>
  </si>
  <si>
    <t>Custo dos produtos, das mercadorias e dos serviços vendidos</t>
  </si>
  <si>
    <t xml:space="preserve">Outras </t>
  </si>
  <si>
    <t>2.4</t>
  </si>
  <si>
    <t>8.1.3</t>
  </si>
  <si>
    <t>FGTS</t>
  </si>
  <si>
    <t>31 de dezembro 2021</t>
  </si>
  <si>
    <t>Em 31 de dezembro de 2021</t>
  </si>
  <si>
    <t>Adiantamentos para Futuro Aumento de Capital</t>
  </si>
  <si>
    <t>Aquisições do Intangível</t>
  </si>
  <si>
    <t>19.b</t>
  </si>
  <si>
    <t>Capital social (Nota 17)</t>
  </si>
  <si>
    <t>Ajustes de Avaliação Patrimonial (Nota 20)</t>
  </si>
  <si>
    <t>Adiantamentos para Aumento de Capital (Nota 18)</t>
  </si>
  <si>
    <t>19.a</t>
  </si>
  <si>
    <t>Lucro/Prejuízo líquido do período</t>
  </si>
  <si>
    <t>22/23</t>
  </si>
  <si>
    <t>13/14</t>
  </si>
  <si>
    <t>13/16</t>
  </si>
  <si>
    <t>Lucros/ (Prejuízos)  acumulados (Nota 19)</t>
  </si>
  <si>
    <t>Passivo e Passivo a descoberto</t>
  </si>
  <si>
    <t>Provisões (reversão) para contingências judiciais</t>
  </si>
  <si>
    <t>Provisões (reversão) para perdas com créditos esperadas</t>
  </si>
  <si>
    <t>18.a</t>
  </si>
  <si>
    <t>18.b</t>
  </si>
  <si>
    <t>15</t>
  </si>
  <si>
    <t>30 de junho de 2022</t>
  </si>
  <si>
    <t xml:space="preserve">Período de seis meses findos em 30 de junho de </t>
  </si>
  <si>
    <t xml:space="preserve">Período de três meses findos em 30 de junho de </t>
  </si>
  <si>
    <t xml:space="preserve"> </t>
  </si>
  <si>
    <t>Em 30 de junho de 2022</t>
  </si>
  <si>
    <t>Em 30 de junho de 2021</t>
  </si>
  <si>
    <t>Total do passivo a descoberto</t>
  </si>
  <si>
    <t>Total do Passivo e Passivo a descoberto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</si>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</sst>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#,##0,"/>
    <numFmt numFmtId="165" formatCode="#,##0;\(#,##0,\)"/>
    <numFmt numFmtId="166" formatCode="#,##0.00000,"/>
    <numFmt numFmtId="167" formatCode="_-* #,##0_-;\-* #,##0_-;_-* &quot;-&quot;??_-;_-@_-"/>
    <numFmt numFmtId="168" formatCode="_-* #,##0.0000_-;\-* #,##0.0000_-;_-* &quot;-&quot;??_-;_-@_-"/>
    <numFmt numFmtId="169" formatCode="#,##0,;\(#,##0,\)"/>
    <numFmt numFmtId="170" formatCode="#,##0.00_ ;\-#,##0.00\ "/>
    <numFmt numFmtId="171" formatCode="_-* #,##0,;\(#,##0,\);_-* &quot;-&quot;??_-;_-@_-"/>
    <numFmt numFmtId="172" formatCode="00000"/>
    <numFmt numFmtId="173" formatCode="_-* #,##0.0000_-;\(#,##0.0000\);_-* &quot;-&quot;??_-;_-@_-"/>
  </numFmts>
  <fonts count="27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171" fontId="10" fillId="0" borderId="0" xfId="7" applyNumberFormat="1" applyFont="1" applyFill="1" applyAlignment="1">
      <alignment horizontal="right" vertical="center"/>
    </xf>
    <xf numFmtId="171" fontId="6" fillId="0" borderId="0" xfId="7" applyNumberFormat="1" applyFill="1" applyAlignment="1">
      <alignment vertical="center"/>
    </xf>
    <xf numFmtId="0" fontId="6" fillId="0" borderId="0" xfId="7" applyFill="1"/>
    <xf numFmtId="171" fontId="17" fillId="0" borderId="0" xfId="7" applyNumberFormat="1" applyFont="1" applyFill="1" applyAlignment="1">
      <alignment horizontal="right" vertical="center"/>
    </xf>
    <xf numFmtId="171" fontId="19" fillId="0" borderId="1" xfId="7" applyNumberFormat="1" applyFont="1" applyFill="1" applyBorder="1" applyAlignment="1">
      <alignment horizontal="right" vertical="center"/>
    </xf>
    <xf numFmtId="171" fontId="6" fillId="0" borderId="0" xfId="0" applyNumberFormat="1" applyFont="1" applyFill="1"/>
    <xf numFmtId="0" fontId="10" fillId="0" borderId="0" xfId="9" applyNumberFormat="1" applyFont="1" applyFill="1" applyAlignment="1">
      <alignment horizontal="center" vertical="center"/>
    </xf>
    <xf numFmtId="0" fontId="18" fillId="0" borderId="0" xfId="7" applyFont="1" applyFill="1" applyAlignment="1">
      <alignment vertical="center"/>
    </xf>
    <xf numFmtId="171" fontId="19" fillId="0" borderId="0" xfId="7" applyNumberFormat="1" applyFont="1" applyFill="1" applyBorder="1" applyAlignment="1">
      <alignment horizontal="right" vertical="center"/>
    </xf>
    <xf numFmtId="169" fontId="11" fillId="0" borderId="0" xfId="6" applyNumberFormat="1" applyFont="1" applyFill="1"/>
    <xf numFmtId="0" fontId="6" fillId="0" borderId="0" xfId="1" applyFill="1"/>
    <xf numFmtId="0" fontId="14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right" vertical="center" indent="1"/>
    </xf>
    <xf numFmtId="0" fontId="10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5" applyNumberFormat="1" applyFont="1" applyFill="1" applyAlignment="1">
      <alignment horizontal="center" vertical="center"/>
    </xf>
    <xf numFmtId="166" fontId="6" fillId="0" borderId="0" xfId="3" applyNumberFormat="1" applyFont="1" applyFill="1"/>
    <xf numFmtId="0" fontId="6" fillId="0" borderId="0" xfId="3" applyFont="1" applyFill="1" applyAlignment="1">
      <alignment horizontal="left" vertical="center" indent="1"/>
    </xf>
    <xf numFmtId="164" fontId="6" fillId="0" borderId="0" xfId="2" applyNumberFormat="1" applyFill="1" applyAlignment="1">
      <alignment horizontal="right" vertical="center"/>
    </xf>
    <xf numFmtId="0" fontId="0" fillId="0" borderId="0" xfId="3" applyFont="1" applyFill="1" applyAlignment="1">
      <alignment horizontal="left" vertical="center" indent="1"/>
    </xf>
    <xf numFmtId="164" fontId="6" fillId="0" borderId="0" xfId="2" applyNumberFormat="1" applyFill="1"/>
    <xf numFmtId="0" fontId="6" fillId="0" borderId="0" xfId="3" applyFont="1" applyFill="1" applyAlignment="1">
      <alignment horizontal="left" vertical="center" indent="3"/>
    </xf>
    <xf numFmtId="0" fontId="10" fillId="0" borderId="1" xfId="3" applyFont="1" applyFill="1" applyBorder="1" applyAlignment="1">
      <alignment vertical="center"/>
    </xf>
    <xf numFmtId="164" fontId="10" fillId="0" borderId="1" xfId="2" applyNumberFormat="1" applyFont="1" applyFill="1" applyBorder="1" applyAlignment="1">
      <alignment horizontal="right" vertical="center"/>
    </xf>
    <xf numFmtId="0" fontId="11" fillId="0" borderId="0" xfId="5" applyNumberFormat="1" applyFont="1" applyFill="1" applyAlignment="1">
      <alignment horizontal="center" vertical="center"/>
    </xf>
    <xf numFmtId="164" fontId="6" fillId="0" borderId="0" xfId="3" applyNumberFormat="1" applyFont="1" applyFill="1" applyAlignment="1">
      <alignment horizontal="right" vertical="center"/>
    </xf>
    <xf numFmtId="0" fontId="6" fillId="0" borderId="0" xfId="1" applyFill="1" applyAlignment="1">
      <alignment horizontal="center"/>
    </xf>
    <xf numFmtId="164" fontId="10" fillId="0" borderId="0" xfId="2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 indent="2"/>
    </xf>
    <xf numFmtId="164" fontId="6" fillId="0" borderId="0" xfId="1" applyNumberFormat="1" applyFill="1"/>
    <xf numFmtId="165" fontId="6" fillId="0" borderId="0" xfId="2" applyNumberFormat="1" applyFill="1" applyAlignment="1">
      <alignment horizontal="right" vertical="center"/>
    </xf>
    <xf numFmtId="165" fontId="6" fillId="0" borderId="0" xfId="2" applyNumberFormat="1" applyFill="1"/>
    <xf numFmtId="165" fontId="10" fillId="0" borderId="1" xfId="2" applyNumberFormat="1" applyFont="1" applyFill="1" applyBorder="1" applyAlignment="1">
      <alignment horizontal="right" vertical="center"/>
    </xf>
    <xf numFmtId="167" fontId="6" fillId="0" borderId="0" xfId="2" applyNumberFormat="1" applyFill="1" applyAlignment="1">
      <alignment horizontal="right" vertical="center"/>
    </xf>
    <xf numFmtId="167" fontId="6" fillId="0" borderId="0" xfId="2" applyNumberFormat="1" applyFill="1"/>
    <xf numFmtId="0" fontId="10" fillId="0" borderId="1" xfId="3" applyFont="1" applyFill="1" applyBorder="1" applyAlignment="1">
      <alignment horizontal="center" vertical="center"/>
    </xf>
    <xf numFmtId="164" fontId="10" fillId="0" borderId="0" xfId="4" applyNumberFormat="1" applyFont="1" applyFill="1" applyAlignment="1">
      <alignment horizontal="center" vertical="center"/>
    </xf>
    <xf numFmtId="164" fontId="0" fillId="0" borderId="0" xfId="2" applyNumberFormat="1" applyFont="1" applyFill="1"/>
    <xf numFmtId="0" fontId="4" fillId="0" borderId="0" xfId="3" applyFont="1" applyFill="1" applyAlignment="1">
      <alignment vertical="center"/>
    </xf>
    <xf numFmtId="41" fontId="6" fillId="0" borderId="0" xfId="4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right" vertical="center"/>
    </xf>
    <xf numFmtId="0" fontId="4" fillId="0" borderId="0" xfId="1" applyFont="1" applyFill="1"/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center" vertical="center"/>
    </xf>
    <xf numFmtId="43" fontId="6" fillId="0" borderId="0" xfId="1" applyNumberFormat="1" applyFill="1"/>
    <xf numFmtId="169" fontId="6" fillId="0" borderId="0" xfId="6" applyNumberFormat="1" applyFill="1"/>
    <xf numFmtId="169" fontId="11" fillId="0" borderId="0" xfId="6" applyNumberFormat="1" applyFont="1" applyFill="1" applyAlignment="1">
      <alignment horizontal="right" vertical="center"/>
    </xf>
    <xf numFmtId="169" fontId="12" fillId="0" borderId="2" xfId="2" applyNumberFormat="1" applyFont="1" applyFill="1" applyBorder="1"/>
    <xf numFmtId="165" fontId="6" fillId="0" borderId="0" xfId="1" applyNumberFormat="1" applyFill="1"/>
    <xf numFmtId="0" fontId="6" fillId="0" borderId="0" xfId="1" quotePrefix="1" applyFill="1"/>
    <xf numFmtId="170" fontId="6" fillId="0" borderId="0" xfId="1" applyNumberFormat="1" applyFill="1"/>
    <xf numFmtId="0" fontId="5" fillId="0" borderId="1" xfId="0" applyFont="1" applyFill="1" applyBorder="1" applyAlignment="1">
      <alignment vertical="center"/>
    </xf>
    <xf numFmtId="169" fontId="11" fillId="0" borderId="0" xfId="6" applyNumberFormat="1" applyFont="1" applyFill="1" applyBorder="1" applyAlignment="1">
      <alignment horizontal="right" vertical="center"/>
    </xf>
    <xf numFmtId="169" fontId="12" fillId="0" borderId="0" xfId="2" applyNumberFormat="1" applyFont="1" applyFill="1" applyBorder="1"/>
    <xf numFmtId="169" fontId="11" fillId="0" borderId="0" xfId="6" applyNumberFormat="1" applyFont="1" applyFill="1" applyBorder="1"/>
    <xf numFmtId="164" fontId="6" fillId="0" borderId="0" xfId="6" applyNumberFormat="1" applyFont="1" applyFill="1" applyBorder="1" applyAlignment="1">
      <alignment horizontal="right" vertical="center"/>
    </xf>
    <xf numFmtId="165" fontId="6" fillId="0" borderId="0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4" fontId="10" fillId="0" borderId="1" xfId="6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horizontal="left" vertical="center" indent="1"/>
    </xf>
    <xf numFmtId="43" fontId="6" fillId="0" borderId="0" xfId="14" applyFont="1" applyFill="1" applyAlignment="1">
      <alignment horizontal="right" vertical="center"/>
    </xf>
    <xf numFmtId="43" fontId="6" fillId="0" borderId="0" xfId="14" applyFont="1" applyFill="1"/>
    <xf numFmtId="0" fontId="6" fillId="0" borderId="0" xfId="1" applyFont="1" applyFill="1"/>
    <xf numFmtId="0" fontId="6" fillId="0" borderId="0" xfId="1" applyFont="1" applyFill="1" applyAlignment="1">
      <alignment horizontal="center"/>
    </xf>
    <xf numFmtId="164" fontId="6" fillId="0" borderId="0" xfId="2" applyNumberFormat="1" applyFont="1" applyFill="1" applyAlignment="1">
      <alignment horizontal="right" vertical="center"/>
    </xf>
    <xf numFmtId="166" fontId="6" fillId="0" borderId="0" xfId="3" applyNumberFormat="1" applyFont="1" applyFill="1" applyAlignment="1">
      <alignment horizontal="right"/>
    </xf>
    <xf numFmtId="0" fontId="6" fillId="0" borderId="0" xfId="5" applyNumberFormat="1" applyFont="1" applyFill="1" applyAlignment="1">
      <alignment horizontal="right" vertical="center"/>
    </xf>
    <xf numFmtId="0" fontId="6" fillId="0" borderId="0" xfId="1" applyFill="1" applyAlignment="1">
      <alignment horizontal="right"/>
    </xf>
    <xf numFmtId="0" fontId="25" fillId="0" borderId="0" xfId="7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169" fontId="5" fillId="0" borderId="1" xfId="4" applyNumberFormat="1" applyFont="1" applyFill="1" applyBorder="1" applyAlignment="1">
      <alignment horizontal="right" vertical="center"/>
    </xf>
    <xf numFmtId="169" fontId="5" fillId="0" borderId="0" xfId="1" applyNumberFormat="1" applyFont="1" applyFill="1" applyAlignment="1">
      <alignment vertical="center"/>
    </xf>
    <xf numFmtId="169" fontId="5" fillId="0" borderId="0" xfId="1" applyNumberFormat="1" applyFont="1" applyFill="1" applyAlignment="1">
      <alignment horizontal="right" vertical="center"/>
    </xf>
    <xf numFmtId="169" fontId="4" fillId="0" borderId="0" xfId="4" applyNumberFormat="1" applyFont="1" applyFill="1" applyAlignment="1">
      <alignment horizontal="right" vertical="center"/>
    </xf>
    <xf numFmtId="169" fontId="4" fillId="0" borderId="0" xfId="1" applyNumberFormat="1" applyFont="1" applyFill="1" applyAlignment="1">
      <alignment vertical="center"/>
    </xf>
    <xf numFmtId="16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left" wrapText="1" indent="1"/>
    </xf>
    <xf numFmtId="43" fontId="6" fillId="0" borderId="0" xfId="6" applyFill="1"/>
    <xf numFmtId="0" fontId="8" fillId="0" borderId="0" xfId="1" applyFont="1" applyFill="1" applyAlignment="1">
      <alignment vertical="center"/>
    </xf>
    <xf numFmtId="169" fontId="8" fillId="0" borderId="0" xfId="4" applyNumberFormat="1" applyFont="1" applyFill="1" applyAlignment="1">
      <alignment horizontal="right" vertical="center"/>
    </xf>
    <xf numFmtId="169" fontId="8" fillId="0" borderId="3" xfId="4" applyNumberFormat="1" applyFont="1" applyFill="1" applyBorder="1" applyAlignment="1">
      <alignment horizontal="right" vertical="center"/>
    </xf>
    <xf numFmtId="169" fontId="6" fillId="0" borderId="0" xfId="1" applyNumberFormat="1" applyFill="1"/>
    <xf numFmtId="169" fontId="4" fillId="0" borderId="0" xfId="4" applyNumberFormat="1" applyFont="1" applyFill="1" applyAlignment="1">
      <alignment horizontal="center" vertical="center"/>
    </xf>
    <xf numFmtId="169" fontId="4" fillId="0" borderId="0" xfId="1" applyNumberFormat="1" applyFont="1" applyFill="1" applyAlignment="1">
      <alignment horizontal="center" vertical="center"/>
    </xf>
    <xf numFmtId="0" fontId="0" fillId="0" borderId="0" xfId="1" applyFont="1" applyFill="1" applyAlignment="1">
      <alignment horizontal="left" vertical="center" indent="1"/>
    </xf>
    <xf numFmtId="0" fontId="8" fillId="0" borderId="3" xfId="1" applyFont="1" applyFill="1" applyBorder="1" applyAlignment="1">
      <alignment vertical="center"/>
    </xf>
    <xf numFmtId="165" fontId="5" fillId="0" borderId="1" xfId="14" applyNumberFormat="1" applyFont="1" applyFill="1" applyBorder="1" applyAlignment="1">
      <alignment horizontal="right" vertical="center"/>
    </xf>
    <xf numFmtId="0" fontId="7" fillId="0" borderId="0" xfId="1" applyFont="1" applyFill="1"/>
    <xf numFmtId="43" fontId="8" fillId="0" borderId="0" xfId="6" applyFont="1" applyFill="1"/>
    <xf numFmtId="0" fontId="8" fillId="0" borderId="0" xfId="1" applyFont="1" applyFill="1"/>
    <xf numFmtId="169" fontId="4" fillId="0" borderId="0" xfId="3" applyNumberFormat="1" applyFont="1" applyFill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Continuous" vertical="center"/>
    </xf>
    <xf numFmtId="0" fontId="12" fillId="0" borderId="0" xfId="1" applyFont="1" applyFill="1" applyBorder="1" applyAlignment="1">
      <alignment horizontal="centerContinuous" vertical="center"/>
    </xf>
    <xf numFmtId="0" fontId="12" fillId="0" borderId="0" xfId="1" applyFont="1" applyFill="1" applyBorder="1" applyAlignment="1">
      <alignment horizontal="center" vertical="center" wrapText="1"/>
    </xf>
    <xf numFmtId="0" fontId="10" fillId="0" borderId="1" xfId="4" applyNumberFormat="1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right" vertical="center" wrapText="1"/>
    </xf>
    <xf numFmtId="0" fontId="12" fillId="0" borderId="0" xfId="4" applyNumberFormat="1" applyFont="1" applyFill="1" applyAlignment="1">
      <alignment horizontal="center" vertical="center" wrapText="1"/>
    </xf>
    <xf numFmtId="169" fontId="12" fillId="0" borderId="1" xfId="2" applyNumberFormat="1" applyFont="1" applyFill="1" applyBorder="1"/>
    <xf numFmtId="173" fontId="12" fillId="0" borderId="1" xfId="2" applyNumberFormat="1" applyFont="1" applyFill="1" applyBorder="1" applyAlignment="1">
      <alignment horizontal="right"/>
    </xf>
    <xf numFmtId="0" fontId="6" fillId="0" borderId="0" xfId="1" applyFill="1" applyBorder="1"/>
    <xf numFmtId="39" fontId="6" fillId="0" borderId="0" xfId="1" applyNumberFormat="1" applyFill="1"/>
    <xf numFmtId="0" fontId="12" fillId="0" borderId="0" xfId="1" applyFont="1" applyFill="1" applyAlignment="1">
      <alignment vertical="center"/>
    </xf>
    <xf numFmtId="0" fontId="12" fillId="0" borderId="2" xfId="1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 indent="1"/>
    </xf>
    <xf numFmtId="169" fontId="10" fillId="0" borderId="0" xfId="6" applyNumberFormat="1" applyFont="1" applyFill="1"/>
    <xf numFmtId="169" fontId="10" fillId="0" borderId="0" xfId="6" applyNumberFormat="1" applyFont="1" applyFill="1" applyBorder="1"/>
    <xf numFmtId="43" fontId="6" fillId="0" borderId="0" xfId="14" applyNumberFormat="1" applyFont="1" applyFill="1" applyAlignment="1">
      <alignment horizontal="right"/>
    </xf>
    <xf numFmtId="43" fontId="6" fillId="0" borderId="0" xfId="6" applyNumberFormat="1" applyFont="1" applyFill="1"/>
    <xf numFmtId="164" fontId="6" fillId="0" borderId="0" xfId="6" applyNumberFormat="1" applyFont="1" applyFill="1"/>
    <xf numFmtId="0" fontId="10" fillId="0" borderId="2" xfId="3" applyFont="1" applyFill="1" applyBorder="1" applyAlignment="1">
      <alignment vertical="center"/>
    </xf>
    <xf numFmtId="169" fontId="6" fillId="0" borderId="2" xfId="6" applyNumberFormat="1" applyFill="1" applyBorder="1"/>
    <xf numFmtId="169" fontId="6" fillId="0" borderId="0" xfId="6" applyNumberFormat="1" applyFill="1" applyBorder="1"/>
    <xf numFmtId="169" fontId="10" fillId="0" borderId="2" xfId="6" applyNumberFormat="1" applyFont="1" applyFill="1" applyBorder="1"/>
    <xf numFmtId="0" fontId="6" fillId="0" borderId="0" xfId="1" applyFill="1" applyAlignment="1">
      <alignment horizontal="left" indent="3"/>
    </xf>
    <xf numFmtId="0" fontId="24" fillId="0" borderId="0" xfId="3" applyFont="1" applyFill="1" applyAlignment="1">
      <alignment vertical="center"/>
    </xf>
    <xf numFmtId="167" fontId="6" fillId="0" borderId="0" xfId="6" applyNumberFormat="1" applyFill="1"/>
    <xf numFmtId="167" fontId="6" fillId="0" borderId="0" xfId="6" applyNumberFormat="1" applyFill="1" applyBorder="1"/>
    <xf numFmtId="43" fontId="6" fillId="0" borderId="0" xfId="6" applyFill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0" fontId="6" fillId="0" borderId="0" xfId="1" applyFill="1" applyAlignment="1">
      <alignment horizontal="left"/>
    </xf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0" xfId="1" applyFont="1" applyFill="1"/>
    <xf numFmtId="167" fontId="12" fillId="0" borderId="0" xfId="6" applyNumberFormat="1" applyFont="1" applyFill="1" applyAlignment="1">
      <alignment horizontal="center"/>
    </xf>
    <xf numFmtId="167" fontId="10" fillId="0" borderId="0" xfId="6" applyNumberFormat="1" applyFont="1" applyFill="1" applyAlignment="1">
      <alignment horizontal="center" vertical="center"/>
    </xf>
    <xf numFmtId="167" fontId="12" fillId="0" borderId="0" xfId="6" applyNumberFormat="1" applyFont="1" applyFill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left" vertical="center"/>
    </xf>
    <xf numFmtId="17" fontId="6" fillId="0" borderId="0" xfId="1" applyNumberFormat="1" applyFill="1"/>
    <xf numFmtId="0" fontId="0" fillId="0" borderId="0" xfId="0" applyFill="1"/>
    <xf numFmtId="0" fontId="15" fillId="0" borderId="0" xfId="5" applyNumberFormat="1" applyFont="1" applyFill="1" applyAlignment="1">
      <alignment horizontal="center" vertical="center"/>
    </xf>
    <xf numFmtId="0" fontId="10" fillId="0" borderId="2" xfId="1" applyFont="1" applyFill="1" applyBorder="1"/>
    <xf numFmtId="0" fontId="15" fillId="0" borderId="0" xfId="1" applyFont="1" applyFill="1"/>
    <xf numFmtId="0" fontId="10" fillId="0" borderId="0" xfId="1" applyFont="1" applyFill="1"/>
    <xf numFmtId="169" fontId="0" fillId="0" borderId="0" xfId="0" applyNumberFormat="1" applyFill="1"/>
    <xf numFmtId="169" fontId="10" fillId="0" borderId="0" xfId="1" applyNumberFormat="1" applyFont="1" applyFill="1"/>
    <xf numFmtId="0" fontId="6" fillId="0" borderId="0" xfId="1" applyFill="1" applyAlignment="1">
      <alignment horizontal="left" indent="2"/>
    </xf>
    <xf numFmtId="0" fontId="11" fillId="0" borderId="0" xfId="1" applyFont="1" applyFill="1" applyAlignment="1">
      <alignment horizontal="center"/>
    </xf>
    <xf numFmtId="169" fontId="23" fillId="0" borderId="0" xfId="0" applyNumberFormat="1" applyFont="1" applyFill="1"/>
    <xf numFmtId="0" fontId="10" fillId="0" borderId="2" xfId="1" applyFont="1" applyFill="1" applyBorder="1" applyAlignment="1"/>
    <xf numFmtId="0" fontId="10" fillId="0" borderId="1" xfId="1" applyFont="1" applyFill="1" applyBorder="1"/>
    <xf numFmtId="4" fontId="6" fillId="0" borderId="0" xfId="1" applyNumberFormat="1" applyFill="1"/>
    <xf numFmtId="43" fontId="6" fillId="0" borderId="0" xfId="2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169" fontId="12" fillId="0" borderId="0" xfId="6" applyNumberFormat="1" applyFont="1" applyFill="1"/>
    <xf numFmtId="169" fontId="12" fillId="0" borderId="0" xfId="6" applyNumberFormat="1" applyFont="1" applyFill="1" applyBorder="1"/>
    <xf numFmtId="169" fontId="5" fillId="0" borderId="2" xfId="1" applyNumberFormat="1" applyFont="1" applyFill="1" applyBorder="1" applyAlignment="1">
      <alignment horizontal="right" vertical="center"/>
    </xf>
    <xf numFmtId="169" fontId="5" fillId="0" borderId="2" xfId="3" applyNumberFormat="1" applyFont="1" applyFill="1" applyBorder="1" applyAlignment="1">
      <alignment horizontal="right" vertical="center"/>
    </xf>
    <xf numFmtId="0" fontId="6" fillId="0" borderId="0" xfId="11" applyFont="1" applyFill="1"/>
    <xf numFmtId="0" fontId="6" fillId="0" borderId="0" xfId="11" applyFont="1" applyFill="1" applyAlignment="1">
      <alignment horizontal="center" vertical="center"/>
    </xf>
    <xf numFmtId="43" fontId="6" fillId="0" borderId="2" xfId="12" applyFont="1" applyFill="1" applyBorder="1" applyAlignment="1">
      <alignment horizontal="left" vertical="center"/>
    </xf>
    <xf numFmtId="43" fontId="6" fillId="0" borderId="2" xfId="12" applyFont="1" applyFill="1" applyBorder="1" applyAlignment="1">
      <alignment vertical="center"/>
    </xf>
    <xf numFmtId="43" fontId="6" fillId="0" borderId="0" xfId="12" applyFont="1" applyFill="1" applyAlignment="1">
      <alignment vertical="center"/>
    </xf>
    <xf numFmtId="0" fontId="20" fillId="0" borderId="2" xfId="7" applyFont="1" applyFill="1" applyBorder="1" applyAlignment="1">
      <alignment horizontal="centerContinuous" vertical="center"/>
    </xf>
    <xf numFmtId="43" fontId="6" fillId="0" borderId="2" xfId="12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left" vertical="center"/>
    </xf>
    <xf numFmtId="0" fontId="6" fillId="0" borderId="0" xfId="11" applyFont="1" applyFill="1" applyAlignment="1">
      <alignment vertical="center"/>
    </xf>
    <xf numFmtId="0" fontId="10" fillId="0" borderId="0" xfId="11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right" vertical="center"/>
    </xf>
    <xf numFmtId="0" fontId="10" fillId="0" borderId="0" xfId="11" applyFont="1" applyFill="1" applyAlignment="1">
      <alignment horizontal="right" vertical="center"/>
    </xf>
    <xf numFmtId="0" fontId="6" fillId="0" borderId="0" xfId="3" applyFont="1" applyFill="1" applyBorder="1" applyAlignment="1">
      <alignment horizontal="right" vertical="center" indent="1"/>
    </xf>
    <xf numFmtId="0" fontId="10" fillId="0" borderId="1" xfId="11" applyFont="1" applyFill="1" applyBorder="1" applyAlignment="1">
      <alignment horizontal="left" vertical="center"/>
    </xf>
    <xf numFmtId="0" fontId="10" fillId="0" borderId="1" xfId="11" applyFont="1" applyFill="1" applyBorder="1" applyAlignment="1">
      <alignment vertical="center"/>
    </xf>
    <xf numFmtId="0" fontId="10" fillId="0" borderId="0" xfId="11" applyFont="1" applyFill="1" applyAlignment="1">
      <alignment vertical="center"/>
    </xf>
    <xf numFmtId="169" fontId="10" fillId="0" borderId="1" xfId="11" applyNumberFormat="1" applyFont="1" applyFill="1" applyBorder="1" applyAlignment="1">
      <alignment horizontal="right" vertical="center"/>
    </xf>
    <xf numFmtId="169" fontId="10" fillId="0" borderId="0" xfId="11" applyNumberFormat="1" applyFont="1" applyFill="1" applyBorder="1" applyAlignment="1">
      <alignment horizontal="right" vertical="center"/>
    </xf>
    <xf numFmtId="0" fontId="6" fillId="0" borderId="0" xfId="11" applyFont="1" applyFill="1" applyBorder="1"/>
    <xf numFmtId="169" fontId="10" fillId="0" borderId="0" xfId="11" applyNumberFormat="1" applyFont="1" applyFill="1" applyAlignment="1">
      <alignment horizontal="right" vertical="center"/>
    </xf>
    <xf numFmtId="0" fontId="0" fillId="0" borderId="0" xfId="11" applyFont="1" applyFill="1"/>
    <xf numFmtId="0" fontId="6" fillId="0" borderId="0" xfId="11" applyFont="1" applyFill="1" applyAlignment="1">
      <alignment horizontal="left" vertical="center"/>
    </xf>
    <xf numFmtId="0" fontId="6" fillId="0" borderId="0" xfId="11" applyFont="1" applyFill="1" applyAlignment="1">
      <alignment horizontal="left" vertical="center" indent="1"/>
    </xf>
    <xf numFmtId="169" fontId="6" fillId="0" borderId="0" xfId="18" applyNumberFormat="1" applyFont="1" applyFill="1" applyAlignment="1">
      <alignment horizontal="right" vertical="center"/>
    </xf>
    <xf numFmtId="169" fontId="6" fillId="0" borderId="0" xfId="12" applyNumberFormat="1" applyFont="1" applyFill="1" applyBorder="1" applyAlignment="1">
      <alignment horizontal="right" vertical="center"/>
    </xf>
    <xf numFmtId="169" fontId="6" fillId="0" borderId="0" xfId="12" applyNumberFormat="1" applyFont="1" applyFill="1" applyAlignment="1">
      <alignment horizontal="right" vertical="center"/>
    </xf>
    <xf numFmtId="0" fontId="0" fillId="0" borderId="0" xfId="11" applyFont="1" applyFill="1" applyAlignment="1">
      <alignment horizontal="left" vertical="center" indent="1"/>
    </xf>
    <xf numFmtId="0" fontId="6" fillId="0" borderId="2" xfId="11" applyFont="1" applyFill="1" applyBorder="1" applyAlignment="1">
      <alignment horizontal="left" vertical="center"/>
    </xf>
    <xf numFmtId="0" fontId="6" fillId="0" borderId="2" xfId="11" applyFont="1" applyFill="1" applyBorder="1" applyAlignment="1">
      <alignment vertical="center"/>
    </xf>
    <xf numFmtId="169" fontId="6" fillId="0" borderId="2" xfId="11" applyNumberFormat="1" applyFont="1" applyFill="1" applyBorder="1" applyAlignment="1">
      <alignment horizontal="right" vertical="center"/>
    </xf>
    <xf numFmtId="169" fontId="6" fillId="0" borderId="0" xfId="11" applyNumberFormat="1" applyFont="1" applyFill="1" applyBorder="1" applyAlignment="1">
      <alignment horizontal="right" vertical="center"/>
    </xf>
    <xf numFmtId="169" fontId="6" fillId="0" borderId="0" xfId="11" applyNumberFormat="1" applyFont="1" applyFill="1" applyAlignment="1">
      <alignment horizontal="right" vertical="center"/>
    </xf>
    <xf numFmtId="0" fontId="10" fillId="0" borderId="2" xfId="11" applyFont="1" applyFill="1" applyBorder="1" applyAlignment="1">
      <alignment vertical="center"/>
    </xf>
    <xf numFmtId="169" fontId="0" fillId="0" borderId="0" xfId="11" applyNumberFormat="1" applyFont="1" applyFill="1"/>
    <xf numFmtId="169" fontId="6" fillId="0" borderId="0" xfId="11" applyNumberFormat="1" applyFont="1" applyFill="1"/>
    <xf numFmtId="0" fontId="6" fillId="0" borderId="1" xfId="11" applyFont="1" applyFill="1" applyBorder="1" applyAlignment="1">
      <alignment horizontal="left" vertical="center"/>
    </xf>
    <xf numFmtId="0" fontId="6" fillId="0" borderId="1" xfId="11" applyFont="1" applyFill="1" applyBorder="1" applyAlignment="1">
      <alignment vertical="center"/>
    </xf>
    <xf numFmtId="169" fontId="6" fillId="0" borderId="1" xfId="11" applyNumberFormat="1" applyFont="1" applyFill="1" applyBorder="1" applyAlignment="1">
      <alignment horizontal="right" vertical="center"/>
    </xf>
    <xf numFmtId="169" fontId="10" fillId="0" borderId="2" xfId="11" applyNumberFormat="1" applyFont="1" applyFill="1" applyBorder="1" applyAlignment="1">
      <alignment horizontal="right" vertical="center"/>
    </xf>
    <xf numFmtId="43" fontId="6" fillId="0" borderId="0" xfId="11" applyNumberFormat="1" applyFont="1" applyFill="1"/>
    <xf numFmtId="0" fontId="10" fillId="0" borderId="0" xfId="11" applyFont="1" applyFill="1" applyAlignment="1">
      <alignment horizontal="left" vertical="center"/>
    </xf>
    <xf numFmtId="0" fontId="10" fillId="0" borderId="0" xfId="11" applyFont="1" applyFill="1" applyAlignment="1">
      <alignment horizontal="left" vertical="center" indent="1"/>
    </xf>
    <xf numFmtId="169" fontId="10" fillId="0" borderId="3" xfId="11" applyNumberFormat="1" applyFont="1" applyFill="1" applyBorder="1" applyAlignment="1">
      <alignment horizontal="right" vertical="center"/>
    </xf>
    <xf numFmtId="0" fontId="6" fillId="0" borderId="0" xfId="11" applyFont="1" applyFill="1" applyAlignment="1">
      <alignment horizontal="left" vertical="center" indent="2"/>
    </xf>
    <xf numFmtId="169" fontId="6" fillId="0" borderId="0" xfId="13" applyNumberFormat="1" applyFont="1" applyFill="1" applyAlignment="1">
      <alignment horizontal="right" vertical="center"/>
    </xf>
    <xf numFmtId="169" fontId="6" fillId="0" borderId="0" xfId="13" applyNumberFormat="1" applyFont="1" applyFill="1" applyBorder="1" applyAlignment="1">
      <alignment horizontal="right" vertical="center"/>
    </xf>
    <xf numFmtId="0" fontId="0" fillId="0" borderId="0" xfId="11" applyFont="1" applyFill="1" applyAlignment="1">
      <alignment horizontal="left" vertical="center" indent="2"/>
    </xf>
    <xf numFmtId="0" fontId="6" fillId="0" borderId="2" xfId="11" applyFont="1" applyFill="1" applyBorder="1"/>
    <xf numFmtId="43" fontId="6" fillId="0" borderId="0" xfId="12" applyFont="1" applyFill="1" applyAlignment="1">
      <alignment horizontal="center" vertical="center"/>
    </xf>
    <xf numFmtId="172" fontId="6" fillId="0" borderId="0" xfId="11" applyNumberFormat="1" applyFont="1" applyFill="1" applyAlignment="1">
      <alignment horizontal="center" vertical="center"/>
    </xf>
    <xf numFmtId="43" fontId="10" fillId="0" borderId="0" xfId="12" applyFont="1" applyFill="1"/>
    <xf numFmtId="0" fontId="20" fillId="0" borderId="0" xfId="7" applyFont="1" applyFill="1" applyAlignment="1">
      <alignment horizontal="center" vertical="center"/>
    </xf>
    <xf numFmtId="0" fontId="20" fillId="0" borderId="2" xfId="7" applyFont="1" applyFill="1" applyBorder="1" applyAlignment="1">
      <alignment horizontal="center" vertical="center"/>
    </xf>
    <xf numFmtId="0" fontId="20" fillId="0" borderId="0" xfId="7" applyFont="1" applyFill="1" applyAlignment="1">
      <alignment vertical="center"/>
    </xf>
    <xf numFmtId="0" fontId="6" fillId="0" borderId="0" xfId="10" applyFont="1" applyFill="1" applyAlignment="1">
      <alignment vertical="center"/>
    </xf>
    <xf numFmtId="0" fontId="5" fillId="0" borderId="1" xfId="8" applyNumberFormat="1" applyFont="1" applyFill="1" applyBorder="1" applyAlignment="1">
      <alignment horizontal="center" wrapText="1"/>
    </xf>
    <xf numFmtId="0" fontId="6" fillId="0" borderId="0" xfId="7" applyFill="1" applyAlignment="1"/>
    <xf numFmtId="0" fontId="5" fillId="0" borderId="0" xfId="10" applyFont="1" applyFill="1" applyAlignment="1">
      <alignment horizontal="right"/>
    </xf>
    <xf numFmtId="0" fontId="19" fillId="0" borderId="0" xfId="7" applyFont="1" applyFill="1" applyAlignment="1">
      <alignment vertical="center"/>
    </xf>
    <xf numFmtId="0" fontId="17" fillId="0" borderId="0" xfId="7" applyFont="1" applyFill="1" applyAlignment="1">
      <alignment horizontal="left" vertical="center" indent="1"/>
    </xf>
    <xf numFmtId="0" fontId="17" fillId="0" borderId="0" xfId="7" applyFont="1" applyFill="1" applyAlignment="1">
      <alignment horizontal="left" vertical="center" indent="3"/>
    </xf>
    <xf numFmtId="0" fontId="19" fillId="0" borderId="1" xfId="7" applyFont="1" applyFill="1" applyBorder="1" applyAlignment="1">
      <alignment vertical="center"/>
    </xf>
    <xf numFmtId="0" fontId="19" fillId="0" borderId="0" xfId="7" applyFont="1" applyFill="1" applyBorder="1" applyAlignment="1">
      <alignment vertical="center"/>
    </xf>
    <xf numFmtId="0" fontId="17" fillId="0" borderId="0" xfId="7" applyFont="1" applyFill="1" applyAlignment="1">
      <alignment vertical="center"/>
    </xf>
    <xf numFmtId="0" fontId="22" fillId="0" borderId="0" xfId="7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9" applyNumberFormat="1" applyFont="1" applyFill="1" applyAlignment="1">
      <alignment horizontal="center" vertical="center"/>
    </xf>
    <xf numFmtId="0" fontId="6" fillId="0" borderId="0" xfId="7" applyFill="1" applyAlignment="1">
      <alignment horizontal="center"/>
    </xf>
    <xf numFmtId="0" fontId="0" fillId="0" borderId="0" xfId="11" applyFont="1" applyFill="1" applyAlignment="1">
      <alignment horizontal="center" vertical="center"/>
    </xf>
    <xf numFmtId="0" fontId="6" fillId="0" borderId="0" xfId="7" applyFont="1" applyFill="1" applyAlignment="1">
      <alignment horizontal="center"/>
    </xf>
    <xf numFmtId="49" fontId="6" fillId="0" borderId="0" xfId="7" applyNumberFormat="1" applyFont="1" applyFill="1" applyAlignment="1">
      <alignment horizontal="center"/>
    </xf>
    <xf numFmtId="0" fontId="10" fillId="0" borderId="0" xfId="3" applyFont="1" applyFill="1" applyAlignment="1">
      <alignment horizontal="left" vertical="center"/>
    </xf>
    <xf numFmtId="0" fontId="10" fillId="0" borderId="0" xfId="5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/>
    </xf>
    <xf numFmtId="0" fontId="12" fillId="0" borderId="0" xfId="1" applyFont="1" applyFill="1" applyBorder="1" applyAlignment="1">
      <alignment vertical="center"/>
    </xf>
    <xf numFmtId="0" fontId="12" fillId="0" borderId="2" xfId="1" applyFont="1" applyFill="1" applyBorder="1" applyAlignment="1">
      <alignment horizontal="right" vertical="center"/>
    </xf>
    <xf numFmtId="0" fontId="12" fillId="0" borderId="1" xfId="4" applyNumberFormat="1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center"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Border="1" applyAlignment="1">
      <alignment horizontal="right" vertical="center" wrapText="1"/>
    </xf>
    <xf numFmtId="0" fontId="12" fillId="0" borderId="0" xfId="3" applyFont="1" applyFill="1" applyAlignment="1">
      <alignment horizontal="right" vertical="center" indent="1"/>
    </xf>
    <xf numFmtId="0" fontId="8" fillId="0" borderId="0" xfId="7" applyFont="1" applyFill="1" applyAlignment="1">
      <alignment horizontal="center" vertical="center" wrapText="1"/>
    </xf>
    <xf numFmtId="0" fontId="26" fillId="0" borderId="0" xfId="4" applyNumberFormat="1" applyFont="1" applyFill="1" applyBorder="1" applyAlignment="1">
      <alignment horizontal="right" vertical="center" wrapText="1"/>
    </xf>
    <xf numFmtId="0" fontId="11" fillId="0" borderId="0" xfId="4" applyNumberFormat="1" applyFont="1" applyFill="1" applyBorder="1" applyAlignment="1">
      <alignment horizontal="right" vertical="center" wrapText="1"/>
    </xf>
    <xf numFmtId="0" fontId="11" fillId="0" borderId="0" xfId="3" applyFont="1" applyFill="1" applyAlignment="1">
      <alignment horizontal="right" vertical="center" indent="1"/>
    </xf>
    <xf numFmtId="0" fontId="11" fillId="0" borderId="0" xfId="1" applyFont="1" applyFill="1" applyAlignment="1">
      <alignment horizontal="right"/>
    </xf>
    <xf numFmtId="169" fontId="11" fillId="0" borderId="0" xfId="4" applyNumberFormat="1" applyFont="1" applyFill="1" applyAlignment="1">
      <alignment vertical="center"/>
    </xf>
    <xf numFmtId="0" fontId="11" fillId="0" borderId="0" xfId="1" applyFont="1" applyFill="1" applyBorder="1"/>
    <xf numFmtId="169" fontId="11" fillId="0" borderId="0" xfId="3" applyNumberFormat="1" applyFont="1" applyFill="1"/>
    <xf numFmtId="165" fontId="11" fillId="0" borderId="0" xfId="1" applyNumberFormat="1" applyFont="1" applyFill="1"/>
    <xf numFmtId="43" fontId="11" fillId="0" borderId="0" xfId="14" applyFont="1" applyFill="1"/>
    <xf numFmtId="0" fontId="11" fillId="0" borderId="0" xfId="1" quotePrefix="1" applyFont="1" applyFill="1"/>
    <xf numFmtId="170" fontId="11" fillId="0" borderId="0" xfId="1" applyNumberFormat="1" applyFont="1" applyFill="1"/>
    <xf numFmtId="168" fontId="12" fillId="0" borderId="3" xfId="6" applyNumberFormat="1" applyFont="1" applyFill="1" applyBorder="1" applyAlignment="1">
      <alignment horizontal="center"/>
    </xf>
    <xf numFmtId="173" fontId="12" fillId="0" borderId="0" xfId="14" applyNumberFormat="1" applyFont="1" applyFill="1" applyBorder="1" applyAlignment="1">
      <alignment horizontal="center"/>
    </xf>
    <xf numFmtId="39" fontId="11" fillId="0" borderId="0" xfId="1" applyNumberFormat="1" applyFont="1" applyFill="1" applyAlignment="1">
      <alignment horizontal="center"/>
    </xf>
    <xf numFmtId="0" fontId="8" fillId="0" borderId="0" xfId="0" applyFont="1" applyFill="1"/>
    <xf numFmtId="168" fontId="12" fillId="0" borderId="0" xfId="2" applyNumberFormat="1" applyFont="1" applyFill="1"/>
    <xf numFmtId="39" fontId="11" fillId="0" borderId="0" xfId="1" applyNumberFormat="1" applyFont="1" applyFill="1"/>
    <xf numFmtId="169" fontId="11" fillId="0" borderId="0" xfId="1" applyNumberFormat="1" applyFont="1" applyFill="1"/>
    <xf numFmtId="164" fontId="6" fillId="0" borderId="0" xfId="6" applyNumberFormat="1" applyFont="1" applyFill="1" applyBorder="1"/>
    <xf numFmtId="167" fontId="6" fillId="0" borderId="0" xfId="6" applyNumberFormat="1" applyFill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169" fontId="8" fillId="0" borderId="1" xfId="4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169" fontId="5" fillId="0" borderId="2" xfId="4" applyNumberFormat="1" applyFont="1" applyFill="1" applyBorder="1" applyAlignment="1">
      <alignment horizontal="right" vertical="center"/>
    </xf>
    <xf numFmtId="0" fontId="6" fillId="0" borderId="1" xfId="1" applyFill="1" applyBorder="1"/>
    <xf numFmtId="169" fontId="6" fillId="0" borderId="1" xfId="1" applyNumberFormat="1" applyFill="1" applyBorder="1"/>
    <xf numFmtId="0" fontId="8" fillId="0" borderId="0" xfId="1" applyFont="1" applyFill="1" applyBorder="1" applyAlignment="1">
      <alignment vertical="center"/>
    </xf>
    <xf numFmtId="169" fontId="8" fillId="0" borderId="0" xfId="4" applyNumberFormat="1" applyFont="1" applyFill="1" applyBorder="1" applyAlignment="1">
      <alignment horizontal="right" vertical="center"/>
    </xf>
    <xf numFmtId="0" fontId="4" fillId="0" borderId="2" xfId="1" applyFont="1" applyFill="1" applyBorder="1"/>
    <xf numFmtId="0" fontId="6" fillId="0" borderId="2" xfId="1" applyFill="1" applyBorder="1"/>
    <xf numFmtId="0" fontId="10" fillId="0" borderId="1" xfId="11" applyFont="1" applyFill="1" applyBorder="1" applyAlignment="1">
      <alignment horizontal="center" vertical="center"/>
    </xf>
    <xf numFmtId="43" fontId="6" fillId="0" borderId="1" xfId="12" applyFont="1" applyFill="1" applyBorder="1" applyAlignment="1">
      <alignment horizontal="center" vertical="center"/>
    </xf>
    <xf numFmtId="0" fontId="10" fillId="0" borderId="3" xfId="5" applyNumberFormat="1" applyFont="1" applyFill="1" applyBorder="1" applyAlignment="1">
      <alignment horizontal="center" vertical="center" wrapText="1"/>
    </xf>
    <xf numFmtId="0" fontId="10" fillId="0" borderId="2" xfId="5" applyNumberFormat="1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left" vertical="center"/>
    </xf>
    <xf numFmtId="0" fontId="10" fillId="0" borderId="2" xfId="3" applyFont="1" applyFill="1" applyBorder="1" applyAlignment="1">
      <alignment horizontal="left" vertical="center"/>
    </xf>
    <xf numFmtId="0" fontId="10" fillId="0" borderId="0" xfId="5" applyNumberFormat="1" applyFont="1" applyFill="1" applyAlignment="1">
      <alignment horizontal="center" vertical="center"/>
    </xf>
    <xf numFmtId="0" fontId="10" fillId="0" borderId="2" xfId="5" applyNumberFormat="1" applyFont="1" applyFill="1" applyBorder="1" applyAlignment="1">
      <alignment horizontal="center"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0" fillId="0" borderId="0" xfId="5" applyNumberFormat="1" applyFont="1" applyFill="1" applyAlignment="1">
      <alignment horizontal="left" vertical="center"/>
    </xf>
    <xf numFmtId="0" fontId="10" fillId="0" borderId="2" xfId="5" applyNumberFormat="1" applyFont="1" applyFill="1" applyBorder="1" applyAlignment="1">
      <alignment horizontal="left" vertical="center"/>
    </xf>
    <xf numFmtId="0" fontId="14" fillId="0" borderId="0" xfId="1" applyFont="1" applyFill="1" applyAlignment="1">
      <alignment horizontal="center" vertical="center" wrapText="1"/>
    </xf>
    <xf numFmtId="0" fontId="12" fillId="0" borderId="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/>
    </xf>
    <xf numFmtId="0" fontId="16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/>
    </xf>
    <xf numFmtId="0" fontId="21" fillId="0" borderId="0" xfId="1" applyFont="1" applyFill="1" applyAlignment="1">
      <alignment horizontal="center" vertical="center"/>
    </xf>
    <xf numFmtId="0" fontId="10" fillId="0" borderId="0" xfId="9" applyNumberFormat="1" applyFont="1" applyFill="1" applyAlignment="1">
      <alignment horizontal="center" vertical="center"/>
    </xf>
    <xf numFmtId="0" fontId="10" fillId="0" borderId="2" xfId="9" applyNumberFormat="1" applyFont="1" applyFill="1" applyBorder="1" applyAlignment="1">
      <alignment horizontal="center" vertical="center"/>
    </xf>
    <xf numFmtId="0" fontId="19" fillId="0" borderId="0" xfId="7" applyFont="1" applyFill="1" applyAlignment="1">
      <alignment horizontal="left" vertical="center"/>
    </xf>
    <xf numFmtId="0" fontId="19" fillId="0" borderId="2" xfId="7" applyFont="1" applyFill="1" applyBorder="1" applyAlignment="1">
      <alignment horizontal="left" vertical="center"/>
    </xf>
    <xf numFmtId="0" fontId="20" fillId="0" borderId="0" xfId="7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11" applyFont="1" applyFill="1" applyAlignment="1">
      <alignment horizontal="center" vertical="center"/>
    </xf>
  </cellXfs>
  <cellStyles count="22">
    <cellStyle name="Normal" xfId="0" builtinId="0"/>
    <cellStyle name="Normal 2" xfId="1"/>
    <cellStyle name="Normal 2 2" xfId="7"/>
    <cellStyle name="Normal 3" xfId="3"/>
    <cellStyle name="Normal 3 6" xfId="10"/>
    <cellStyle name="Normal 8 2" xfId="11"/>
    <cellStyle name="Normal 8 2 2" xfId="16"/>
    <cellStyle name="Normal 8 2 2 2" xfId="18"/>
    <cellStyle name="Porcentagem 2 2" xfId="13"/>
    <cellStyle name="Porcentagem 2 2 4 2" xfId="20"/>
    <cellStyle name="Vírgula" xfId="14" builtinId="3"/>
    <cellStyle name="Vírgula 2 2" xfId="6"/>
    <cellStyle name="Vírgula 3" xfId="2"/>
    <cellStyle name="Vírgula 3 2" xfId="4"/>
    <cellStyle name="Vírgula 3 6" xfId="8"/>
    <cellStyle name="Vírgula 3 6 2 2" xfId="17"/>
    <cellStyle name="Vírgula 3 8" xfId="21"/>
    <cellStyle name="Vírgula 4" xfId="5"/>
    <cellStyle name="Vírgula 4 4" xfId="9"/>
    <cellStyle name="Vírgula 7 2" xfId="12"/>
    <cellStyle name="Vírgula 7 2 2 2" xfId="19"/>
    <cellStyle name="Vírgula 8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0042\Downloads\Demonstra&#231;&#245;es%20Contabeis%20CODERN%202T22%20vf%2029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RA"/>
      <sheetName val="DMPL"/>
      <sheetName val="DFC"/>
      <sheetName val="DVA"/>
    </sheetNames>
    <sheetDataSet>
      <sheetData sheetId="0"/>
      <sheetData sheetId="1">
        <row r="32">
          <cell r="N32">
            <v>-13194406.050000001</v>
          </cell>
          <cell r="P32">
            <v>-18002764.659999996</v>
          </cell>
          <cell r="R32">
            <v>-16222434.390000001</v>
          </cell>
          <cell r="T32">
            <v>-11364663.220000001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8"/>
  <sheetViews>
    <sheetView showGridLines="0" zoomScale="90" zoomScaleNormal="90" workbookViewId="0">
      <selection activeCell="N38" sqref="N38"/>
    </sheetView>
  </sheetViews>
  <sheetFormatPr defaultRowHeight="15" x14ac:dyDescent="0.3"/>
  <cols>
    <col min="1" max="1" width="4.83203125" style="11" customWidth="1"/>
    <col min="2" max="2" width="51.83203125" style="11" customWidth="1"/>
    <col min="3" max="3" width="2" style="11" customWidth="1"/>
    <col min="4" max="4" width="5.83203125" style="11" bestFit="1" customWidth="1"/>
    <col min="5" max="5" width="1.5" style="11" customWidth="1"/>
    <col min="6" max="6" width="2" style="11" customWidth="1"/>
    <col min="7" max="7" width="19.83203125" style="11" customWidth="1"/>
    <col min="8" max="8" width="2" style="11" customWidth="1"/>
    <col min="9" max="9" width="19.83203125" style="11" customWidth="1"/>
    <col min="10" max="10" width="5.1640625" style="11" customWidth="1"/>
    <col min="11" max="11" width="10" style="11" bestFit="1" customWidth="1"/>
    <col min="12" max="12" width="12.83203125" style="11" hidden="1" customWidth="1"/>
    <col min="13" max="13" width="11.6640625" style="11" hidden="1" customWidth="1"/>
    <col min="14" max="14" width="53" style="11" customWidth="1"/>
    <col min="15" max="15" width="2" style="11" customWidth="1"/>
    <col min="16" max="16" width="8.5" style="11" bestFit="1" customWidth="1"/>
    <col min="17" max="18" width="2" style="11" customWidth="1"/>
    <col min="19" max="19" width="19.83203125" style="11" customWidth="1"/>
    <col min="20" max="20" width="2" style="11" customWidth="1"/>
    <col min="21" max="21" width="19.83203125" style="11" customWidth="1"/>
    <col min="22" max="16384" width="9.33203125" style="11"/>
  </cols>
  <sheetData>
    <row r="1" spans="1:22" ht="16.5" customHeight="1" x14ac:dyDescent="0.3">
      <c r="A1" s="303" t="s">
        <v>122</v>
      </c>
      <c r="B1" s="303"/>
      <c r="C1" s="303"/>
      <c r="D1" s="303"/>
      <c r="E1" s="303"/>
      <c r="F1" s="303"/>
      <c r="G1" s="303"/>
      <c r="H1" s="303"/>
      <c r="I1" s="303"/>
      <c r="J1" s="303"/>
      <c r="N1" s="12"/>
      <c r="O1" s="12"/>
      <c r="P1" s="12"/>
      <c r="Q1" s="12"/>
      <c r="R1" s="12"/>
      <c r="S1" s="12"/>
      <c r="T1" s="12"/>
      <c r="U1" s="12"/>
    </row>
    <row r="2" spans="1:22" ht="16.5" customHeight="1" x14ac:dyDescent="0.3">
      <c r="A2" s="303"/>
      <c r="B2" s="303"/>
      <c r="C2" s="303"/>
      <c r="D2" s="303"/>
      <c r="E2" s="303"/>
      <c r="F2" s="303"/>
      <c r="G2" s="303"/>
      <c r="H2" s="303"/>
      <c r="I2" s="303"/>
      <c r="J2" s="303"/>
      <c r="N2" s="12"/>
      <c r="O2" s="12"/>
      <c r="P2" s="12"/>
      <c r="Q2" s="12"/>
      <c r="R2" s="12"/>
      <c r="S2" s="12"/>
      <c r="T2" s="12"/>
      <c r="U2" s="12"/>
    </row>
    <row r="3" spans="1:22" ht="9.75" customHeight="1" x14ac:dyDescent="0.3">
      <c r="B3" s="162"/>
      <c r="C3" s="13"/>
      <c r="D3" s="162"/>
      <c r="E3" s="13"/>
      <c r="F3" s="13"/>
      <c r="G3" s="162"/>
      <c r="H3" s="162"/>
      <c r="I3" s="162"/>
      <c r="N3" s="14"/>
      <c r="O3" s="15"/>
      <c r="P3" s="14"/>
      <c r="Q3" s="15"/>
      <c r="R3" s="15"/>
      <c r="S3" s="14"/>
      <c r="T3" s="14"/>
      <c r="U3" s="14"/>
    </row>
    <row r="4" spans="1:22" ht="16.5" customHeight="1" x14ac:dyDescent="0.3">
      <c r="B4" s="297" t="s">
        <v>17</v>
      </c>
      <c r="C4" s="13"/>
      <c r="D4" s="304" t="s">
        <v>16</v>
      </c>
      <c r="E4" s="13"/>
      <c r="F4" s="13"/>
      <c r="G4" s="301" t="s">
        <v>167</v>
      </c>
      <c r="H4" s="13"/>
      <c r="I4" s="295" t="s">
        <v>147</v>
      </c>
      <c r="N4" s="297" t="s">
        <v>161</v>
      </c>
      <c r="O4" s="160"/>
      <c r="P4" s="299" t="s">
        <v>16</v>
      </c>
      <c r="Q4" s="160"/>
      <c r="R4" s="13"/>
      <c r="S4" s="301" t="s">
        <v>167</v>
      </c>
      <c r="T4" s="13"/>
      <c r="U4" s="295" t="s">
        <v>147</v>
      </c>
    </row>
    <row r="5" spans="1:22" x14ac:dyDescent="0.3">
      <c r="B5" s="298"/>
      <c r="C5" s="16"/>
      <c r="D5" s="305"/>
      <c r="E5" s="16"/>
      <c r="F5" s="16"/>
      <c r="G5" s="302"/>
      <c r="H5" s="17"/>
      <c r="I5" s="296"/>
      <c r="N5" s="298"/>
      <c r="O5" s="16"/>
      <c r="P5" s="300"/>
      <c r="Q5" s="161"/>
      <c r="R5" s="16"/>
      <c r="S5" s="302"/>
      <c r="T5" s="17"/>
      <c r="U5" s="296"/>
    </row>
    <row r="6" spans="1:22" x14ac:dyDescent="0.3">
      <c r="B6" s="18" t="s">
        <v>15</v>
      </c>
      <c r="C6" s="19"/>
      <c r="D6" s="20"/>
      <c r="E6" s="19"/>
      <c r="F6" s="45"/>
      <c r="G6" s="75"/>
      <c r="H6" s="74"/>
      <c r="I6" s="77"/>
      <c r="N6" s="18" t="s">
        <v>15</v>
      </c>
      <c r="O6" s="19"/>
      <c r="P6" s="20"/>
      <c r="Q6" s="20"/>
      <c r="R6" s="76"/>
      <c r="S6" s="75"/>
      <c r="T6" s="74"/>
      <c r="U6" s="77"/>
    </row>
    <row r="7" spans="1:22" x14ac:dyDescent="0.3">
      <c r="B7" s="22" t="s">
        <v>14</v>
      </c>
      <c r="C7" s="19"/>
      <c r="D7" s="20">
        <v>4</v>
      </c>
      <c r="E7" s="19"/>
      <c r="F7" s="19"/>
      <c r="G7" s="23">
        <v>64526033.600000001</v>
      </c>
      <c r="H7" s="23"/>
      <c r="I7" s="23">
        <v>70658100.620000005</v>
      </c>
      <c r="N7" s="22" t="s">
        <v>28</v>
      </c>
      <c r="O7" s="19"/>
      <c r="P7" s="20">
        <v>13</v>
      </c>
      <c r="Q7" s="20"/>
      <c r="S7" s="23">
        <v>4948059.09</v>
      </c>
      <c r="T7" s="25"/>
      <c r="U7" s="23">
        <v>4067384.35</v>
      </c>
    </row>
    <row r="8" spans="1:22" x14ac:dyDescent="0.3">
      <c r="B8" s="22" t="s">
        <v>7</v>
      </c>
      <c r="C8" s="19"/>
      <c r="D8" s="20">
        <v>5</v>
      </c>
      <c r="E8" s="19"/>
      <c r="F8" s="19"/>
      <c r="G8" s="23">
        <v>4680672.13</v>
      </c>
      <c r="H8" s="23"/>
      <c r="I8" s="23">
        <v>4037166.47</v>
      </c>
      <c r="N8" s="22" t="s">
        <v>134</v>
      </c>
      <c r="O8" s="19"/>
      <c r="P8" s="20">
        <v>11</v>
      </c>
      <c r="Q8" s="20"/>
      <c r="S8" s="23">
        <v>8124334.9900000002</v>
      </c>
      <c r="T8" s="25"/>
      <c r="U8" s="23">
        <v>5219099</v>
      </c>
    </row>
    <row r="9" spans="1:22" x14ac:dyDescent="0.3">
      <c r="B9" s="22" t="s">
        <v>12</v>
      </c>
      <c r="C9" s="19"/>
      <c r="D9" s="20">
        <v>7</v>
      </c>
      <c r="E9" s="19"/>
      <c r="F9" s="19"/>
      <c r="G9" s="23">
        <v>7492764.1399999997</v>
      </c>
      <c r="H9" s="23"/>
      <c r="I9" s="23">
        <v>8081238.2199999997</v>
      </c>
      <c r="N9" s="22" t="s">
        <v>135</v>
      </c>
      <c r="O9" s="19"/>
      <c r="P9" s="20">
        <v>12</v>
      </c>
      <c r="Q9" s="20"/>
      <c r="S9" s="23">
        <v>130203445.34</v>
      </c>
      <c r="T9" s="25"/>
      <c r="U9" s="23">
        <v>123260063.48</v>
      </c>
    </row>
    <row r="10" spans="1:22" x14ac:dyDescent="0.3">
      <c r="B10" s="22" t="s">
        <v>132</v>
      </c>
      <c r="C10" s="19"/>
      <c r="D10" s="20">
        <v>8</v>
      </c>
      <c r="E10" s="19"/>
      <c r="F10" s="19"/>
      <c r="G10" s="23">
        <v>7664519.5899999999</v>
      </c>
      <c r="H10" s="23"/>
      <c r="I10" s="23">
        <v>6843411.9100000001</v>
      </c>
      <c r="N10" s="22" t="s">
        <v>136</v>
      </c>
      <c r="O10" s="19"/>
      <c r="P10" s="20"/>
      <c r="Q10" s="20"/>
      <c r="S10" s="23">
        <v>1359.39</v>
      </c>
      <c r="T10" s="25"/>
      <c r="U10" s="23">
        <v>1359.39</v>
      </c>
      <c r="V10" s="34"/>
    </row>
    <row r="11" spans="1:22" x14ac:dyDescent="0.3">
      <c r="B11" s="22" t="s">
        <v>11</v>
      </c>
      <c r="C11" s="19"/>
      <c r="D11" s="20"/>
      <c r="E11" s="19"/>
      <c r="F11" s="19"/>
      <c r="G11" s="23">
        <v>109960.69</v>
      </c>
      <c r="H11" s="23"/>
      <c r="I11" s="23">
        <v>33314.89</v>
      </c>
      <c r="N11" s="22" t="s">
        <v>24</v>
      </c>
      <c r="O11" s="19"/>
      <c r="P11" s="20">
        <v>13</v>
      </c>
      <c r="Q11" s="20"/>
      <c r="S11" s="23">
        <v>425628.2</v>
      </c>
      <c r="T11" s="25"/>
      <c r="U11" s="23">
        <v>670341.35</v>
      </c>
    </row>
    <row r="12" spans="1:22" x14ac:dyDescent="0.3">
      <c r="B12" s="22" t="s">
        <v>13</v>
      </c>
      <c r="C12" s="19"/>
      <c r="D12" s="20">
        <v>6</v>
      </c>
      <c r="E12" s="19"/>
      <c r="F12" s="19"/>
      <c r="G12" s="23">
        <v>2416761.8100000028</v>
      </c>
      <c r="H12" s="23"/>
      <c r="I12" s="23">
        <v>2577428.59</v>
      </c>
      <c r="N12" s="22" t="s">
        <v>137</v>
      </c>
      <c r="O12" s="19"/>
      <c r="P12" s="20">
        <v>14</v>
      </c>
      <c r="Q12" s="20"/>
      <c r="S12" s="23">
        <v>2168017.91</v>
      </c>
      <c r="T12" s="25"/>
      <c r="U12" s="23">
        <v>2494166.0700000003</v>
      </c>
    </row>
    <row r="13" spans="1:22" x14ac:dyDescent="0.3">
      <c r="B13" s="26"/>
      <c r="C13" s="19"/>
      <c r="D13" s="20"/>
      <c r="E13" s="19"/>
      <c r="F13" s="19"/>
      <c r="G13" s="23"/>
      <c r="H13" s="23"/>
      <c r="I13" s="23"/>
    </row>
    <row r="14" spans="1:22" x14ac:dyDescent="0.3">
      <c r="B14" s="27" t="s">
        <v>10</v>
      </c>
      <c r="C14" s="19"/>
      <c r="D14" s="20"/>
      <c r="E14" s="19"/>
      <c r="F14" s="18"/>
      <c r="G14" s="28">
        <v>86890711.960000008</v>
      </c>
      <c r="H14" s="23"/>
      <c r="I14" s="28">
        <v>92230660.700000003</v>
      </c>
      <c r="L14" s="11" t="s">
        <v>125</v>
      </c>
      <c r="M14" s="11">
        <v>1117151</v>
      </c>
      <c r="N14" s="27" t="s">
        <v>25</v>
      </c>
      <c r="O14" s="19"/>
      <c r="P14" s="20"/>
      <c r="Q14" s="20"/>
      <c r="R14" s="21"/>
      <c r="S14" s="28">
        <v>145870844.91999999</v>
      </c>
      <c r="T14" s="25"/>
      <c r="U14" s="28">
        <v>135712413.63999999</v>
      </c>
    </row>
    <row r="15" spans="1:22" x14ac:dyDescent="0.3">
      <c r="L15" s="11" t="s">
        <v>124</v>
      </c>
      <c r="M15" s="11">
        <v>4702515.74</v>
      </c>
      <c r="N15" s="24"/>
      <c r="O15" s="19"/>
      <c r="P15" s="29"/>
      <c r="Q15" s="29"/>
      <c r="S15" s="23"/>
      <c r="T15" s="25"/>
      <c r="U15" s="23"/>
    </row>
    <row r="16" spans="1:22" x14ac:dyDescent="0.3">
      <c r="B16" s="18" t="s">
        <v>9</v>
      </c>
      <c r="D16" s="31"/>
      <c r="G16" s="23"/>
      <c r="H16" s="30"/>
      <c r="I16" s="30"/>
      <c r="M16" s="11">
        <v>5819666.7400000002</v>
      </c>
      <c r="N16" s="18" t="s">
        <v>9</v>
      </c>
      <c r="O16" s="19"/>
      <c r="P16" s="20"/>
      <c r="Q16" s="20"/>
      <c r="S16" s="23"/>
      <c r="T16" s="25"/>
      <c r="U16" s="23"/>
    </row>
    <row r="17" spans="2:22" x14ac:dyDescent="0.3">
      <c r="B17" s="22" t="s">
        <v>8</v>
      </c>
      <c r="C17" s="71"/>
      <c r="D17" s="72">
        <v>9</v>
      </c>
      <c r="E17" s="71"/>
      <c r="F17" s="71"/>
      <c r="G17" s="73">
        <v>2582539.46</v>
      </c>
      <c r="H17" s="73"/>
      <c r="I17" s="73">
        <v>2635214.6300000004</v>
      </c>
      <c r="N17" s="22" t="s">
        <v>135</v>
      </c>
      <c r="O17" s="19"/>
      <c r="P17" s="20">
        <v>12</v>
      </c>
      <c r="Q17" s="20"/>
      <c r="S17" s="23">
        <v>102302432.97</v>
      </c>
      <c r="T17" s="25"/>
      <c r="U17" s="23">
        <v>104329328.27</v>
      </c>
    </row>
    <row r="18" spans="2:22" x14ac:dyDescent="0.3">
      <c r="B18" s="33" t="s">
        <v>133</v>
      </c>
      <c r="C18" s="71"/>
      <c r="D18" s="20"/>
      <c r="E18" s="71"/>
      <c r="F18" s="71"/>
      <c r="G18" s="73">
        <v>2574689.7599999998</v>
      </c>
      <c r="H18" s="73"/>
      <c r="I18" s="73">
        <v>2632014.6300000004</v>
      </c>
      <c r="N18" s="22" t="s">
        <v>23</v>
      </c>
      <c r="O18" s="19"/>
      <c r="P18" s="20">
        <v>15</v>
      </c>
      <c r="Q18" s="20"/>
      <c r="S18" s="23">
        <v>59458135.289999999</v>
      </c>
      <c r="T18" s="25"/>
      <c r="U18" s="23">
        <v>68885439.099999994</v>
      </c>
      <c r="V18" s="34"/>
    </row>
    <row r="19" spans="2:22" x14ac:dyDescent="0.3">
      <c r="B19" s="33" t="s">
        <v>6</v>
      </c>
      <c r="C19" s="71"/>
      <c r="D19" s="72"/>
      <c r="E19" s="71"/>
      <c r="F19" s="71"/>
      <c r="G19" s="73">
        <f>3200+4649.7</f>
        <v>7849.7</v>
      </c>
      <c r="H19" s="73"/>
      <c r="I19" s="73">
        <v>3200</v>
      </c>
      <c r="N19" s="22" t="s">
        <v>19</v>
      </c>
      <c r="O19" s="19"/>
      <c r="P19" s="20" t="s">
        <v>164</v>
      </c>
      <c r="Q19" s="20"/>
      <c r="S19" s="23">
        <v>283993599.16000003</v>
      </c>
      <c r="T19" s="25"/>
      <c r="U19" s="23">
        <v>269864920.92000002</v>
      </c>
    </row>
    <row r="20" spans="2:22" x14ac:dyDescent="0.3">
      <c r="B20" s="22" t="s">
        <v>5</v>
      </c>
      <c r="C20" s="71"/>
      <c r="D20" s="72"/>
      <c r="E20" s="71"/>
      <c r="F20" s="71"/>
      <c r="G20" s="73">
        <v>29832.22</v>
      </c>
      <c r="H20" s="73"/>
      <c r="I20" s="73">
        <v>29832.22</v>
      </c>
      <c r="O20" s="19"/>
      <c r="P20" s="20"/>
      <c r="Q20" s="20"/>
      <c r="S20" s="23"/>
      <c r="T20" s="25"/>
      <c r="U20" s="23"/>
    </row>
    <row r="21" spans="2:22" x14ac:dyDescent="0.3">
      <c r="B21" s="22" t="s">
        <v>4</v>
      </c>
      <c r="C21" s="71"/>
      <c r="D21" s="72">
        <v>10</v>
      </c>
      <c r="E21" s="71"/>
      <c r="F21" s="71"/>
      <c r="G21" s="73">
        <v>315556538.89999998</v>
      </c>
      <c r="H21" s="73"/>
      <c r="I21" s="73">
        <v>304365721.47000003</v>
      </c>
      <c r="N21" s="27" t="s">
        <v>22</v>
      </c>
      <c r="O21" s="19"/>
      <c r="P21" s="20"/>
      <c r="Q21" s="20"/>
      <c r="S21" s="28">
        <v>445754167.42000002</v>
      </c>
      <c r="T21" s="25"/>
      <c r="U21" s="28">
        <v>443079688.29000002</v>
      </c>
    </row>
    <row r="22" spans="2:22" x14ac:dyDescent="0.3">
      <c r="B22" s="22" t="s">
        <v>3</v>
      </c>
      <c r="C22" s="71"/>
      <c r="D22" s="72"/>
      <c r="E22" s="71"/>
      <c r="F22" s="71"/>
      <c r="G22" s="73">
        <v>132907.35999999999</v>
      </c>
      <c r="H22" s="73"/>
      <c r="I22" s="73">
        <v>87437.41</v>
      </c>
      <c r="N22" s="24"/>
      <c r="O22" s="19"/>
      <c r="P22" s="20"/>
      <c r="Q22" s="20"/>
      <c r="R22" s="21"/>
      <c r="S22" s="23"/>
      <c r="T22" s="25"/>
      <c r="U22" s="23"/>
    </row>
    <row r="23" spans="2:22" x14ac:dyDescent="0.3">
      <c r="N23" s="27" t="s">
        <v>21</v>
      </c>
      <c r="O23" s="19"/>
      <c r="P23" s="20"/>
      <c r="Q23" s="20"/>
      <c r="S23" s="28">
        <v>591625012.34000003</v>
      </c>
      <c r="T23" s="25"/>
      <c r="U23" s="28">
        <v>578792101.93000007</v>
      </c>
    </row>
    <row r="25" spans="2:22" x14ac:dyDescent="0.3">
      <c r="N25" s="18" t="s">
        <v>113</v>
      </c>
      <c r="P25" s="20"/>
      <c r="Q25" s="20"/>
      <c r="S25" s="23"/>
      <c r="T25" s="25"/>
      <c r="U25" s="23"/>
    </row>
    <row r="26" spans="2:22" x14ac:dyDescent="0.3">
      <c r="D26" s="31"/>
      <c r="G26" s="32"/>
      <c r="H26" s="23"/>
      <c r="I26" s="32"/>
      <c r="N26" s="22" t="s">
        <v>20</v>
      </c>
      <c r="P26" s="20">
        <v>17</v>
      </c>
      <c r="Q26" s="20"/>
      <c r="S26" s="23">
        <v>432842995.31999999</v>
      </c>
      <c r="T26" s="25"/>
      <c r="U26" s="23">
        <v>432842995.31999999</v>
      </c>
    </row>
    <row r="27" spans="2:22" x14ac:dyDescent="0.3">
      <c r="N27" s="22" t="s">
        <v>131</v>
      </c>
      <c r="P27" s="31">
        <v>20</v>
      </c>
      <c r="S27" s="64">
        <v>27035873</v>
      </c>
      <c r="U27" s="64">
        <v>20880656</v>
      </c>
    </row>
    <row r="28" spans="2:22" x14ac:dyDescent="0.3">
      <c r="N28" s="22" t="s">
        <v>149</v>
      </c>
      <c r="P28" s="31" t="s">
        <v>165</v>
      </c>
      <c r="S28" s="64">
        <v>69635354</v>
      </c>
      <c r="U28" s="64">
        <v>69635354</v>
      </c>
    </row>
    <row r="29" spans="2:22" x14ac:dyDescent="0.3">
      <c r="J29" s="34"/>
      <c r="M29" s="34"/>
      <c r="N29" s="22" t="s">
        <v>18</v>
      </c>
      <c r="P29" s="20" t="s">
        <v>151</v>
      </c>
      <c r="Q29" s="20"/>
      <c r="S29" s="65">
        <v>-715946704.75999999</v>
      </c>
      <c r="T29" s="36"/>
      <c r="U29" s="35">
        <v>-702802240.82000005</v>
      </c>
    </row>
    <row r="30" spans="2:22" x14ac:dyDescent="0.3">
      <c r="B30" s="27" t="s">
        <v>2</v>
      </c>
      <c r="C30" s="19"/>
      <c r="D30" s="20"/>
      <c r="E30" s="19"/>
      <c r="G30" s="28">
        <v>318301817.94</v>
      </c>
      <c r="H30" s="23"/>
      <c r="I30" s="28">
        <v>307118205.73000008</v>
      </c>
      <c r="M30" s="34"/>
      <c r="N30" s="27" t="s">
        <v>173</v>
      </c>
      <c r="O30" s="19"/>
      <c r="P30" s="20"/>
      <c r="Q30" s="20"/>
      <c r="S30" s="66">
        <v>-186432482.44</v>
      </c>
      <c r="T30" s="25"/>
      <c r="U30" s="37">
        <v>-179443235.50000006</v>
      </c>
    </row>
    <row r="31" spans="2:22" x14ac:dyDescent="0.3">
      <c r="D31" s="31"/>
      <c r="G31" s="23"/>
      <c r="H31" s="23"/>
      <c r="I31" s="23"/>
      <c r="N31" s="24"/>
      <c r="P31" s="31"/>
      <c r="Q31" s="31"/>
      <c r="S31" s="64"/>
      <c r="T31" s="39"/>
      <c r="U31" s="38"/>
    </row>
    <row r="32" spans="2:22" ht="15.75" x14ac:dyDescent="0.35">
      <c r="B32" s="40" t="s">
        <v>1</v>
      </c>
      <c r="D32" s="41"/>
      <c r="G32" s="28">
        <v>405192529.89999998</v>
      </c>
      <c r="H32" s="23"/>
      <c r="I32" s="28">
        <v>399348866.43000007</v>
      </c>
      <c r="N32" s="40" t="s">
        <v>174</v>
      </c>
      <c r="P32" s="41"/>
      <c r="Q32" s="41"/>
      <c r="S32" s="67">
        <v>405192529.90000004</v>
      </c>
      <c r="T32" s="42"/>
      <c r="U32" s="28">
        <v>399348866.43000001</v>
      </c>
    </row>
    <row r="33" spans="2:21" ht="15.75" x14ac:dyDescent="0.35">
      <c r="B33" s="43" t="s">
        <v>0</v>
      </c>
      <c r="C33" s="19"/>
      <c r="D33" s="44"/>
      <c r="E33" s="19"/>
      <c r="N33" s="43" t="s">
        <v>0</v>
      </c>
      <c r="P33" s="41"/>
      <c r="Q33" s="41"/>
      <c r="S33" s="32"/>
      <c r="T33" s="42"/>
      <c r="U33" s="32"/>
    </row>
    <row r="34" spans="2:21" x14ac:dyDescent="0.3">
      <c r="O34" s="19"/>
      <c r="P34" s="44"/>
      <c r="Q34" s="44"/>
      <c r="R34" s="70"/>
      <c r="S34" s="69">
        <f>G32-S32</f>
        <v>0</v>
      </c>
      <c r="T34" s="70"/>
      <c r="U34" s="69">
        <f>I32-U32</f>
        <v>0</v>
      </c>
    </row>
    <row r="36" spans="2:21" x14ac:dyDescent="0.3">
      <c r="G36" s="34"/>
      <c r="S36" s="57"/>
    </row>
    <row r="37" spans="2:21" x14ac:dyDescent="0.3">
      <c r="S37" s="57"/>
    </row>
    <row r="38" spans="2:21" s="46" customFormat="1" ht="15.75" x14ac:dyDescent="0.35">
      <c r="N38" s="11" t="s">
        <v>175</v>
      </c>
      <c r="O38" s="11"/>
      <c r="P38" s="11"/>
      <c r="Q38" s="11"/>
      <c r="R38" s="11"/>
      <c r="S38" s="11"/>
      <c r="T38" s="11"/>
      <c r="U38" s="11"/>
    </row>
    <row r="39" spans="2:21" s="46" customFormat="1" ht="15" customHeight="1" x14ac:dyDescent="0.35">
      <c r="B39" s="47"/>
      <c r="C39" s="48"/>
      <c r="D39" s="49"/>
      <c r="E39" s="49"/>
      <c r="F39" s="48"/>
      <c r="G39" s="47"/>
      <c r="H39" s="48"/>
      <c r="I39" s="47"/>
    </row>
    <row r="40" spans="2:21" s="46" customFormat="1" ht="15" customHeight="1" x14ac:dyDescent="0.35">
      <c r="B40" s="47"/>
      <c r="C40" s="48"/>
      <c r="D40" s="49"/>
      <c r="E40" s="49"/>
      <c r="F40" s="48"/>
      <c r="G40" s="47"/>
      <c r="H40" s="48"/>
      <c r="I40" s="47"/>
      <c r="N40" s="47"/>
      <c r="O40" s="48"/>
      <c r="P40" s="49"/>
      <c r="Q40" s="49"/>
      <c r="R40" s="48"/>
      <c r="S40" s="47"/>
      <c r="T40" s="48"/>
      <c r="U40" s="47"/>
    </row>
    <row r="41" spans="2:21" s="46" customFormat="1" ht="15" customHeight="1" x14ac:dyDescent="0.35">
      <c r="B41" s="47"/>
      <c r="C41" s="48"/>
      <c r="D41" s="49"/>
      <c r="E41" s="49"/>
      <c r="F41" s="48"/>
      <c r="G41" s="47"/>
      <c r="H41" s="48"/>
      <c r="I41" s="47"/>
      <c r="N41" s="47"/>
      <c r="O41" s="48"/>
      <c r="P41" s="49"/>
      <c r="Q41" s="49"/>
      <c r="R41" s="48"/>
      <c r="S41" s="47"/>
      <c r="T41" s="48"/>
      <c r="U41" s="47"/>
    </row>
    <row r="42" spans="2:21" s="46" customFormat="1" ht="15" customHeight="1" x14ac:dyDescent="0.35">
      <c r="B42" s="48"/>
      <c r="C42" s="48"/>
      <c r="D42" s="49"/>
      <c r="E42" s="49"/>
      <c r="F42" s="48"/>
      <c r="G42" s="50"/>
      <c r="H42" s="48"/>
      <c r="I42" s="50"/>
      <c r="N42" s="47"/>
      <c r="O42" s="48"/>
      <c r="P42" s="49"/>
      <c r="Q42" s="49"/>
      <c r="R42" s="48"/>
      <c r="S42" s="47"/>
      <c r="T42" s="48"/>
      <c r="U42" s="47"/>
    </row>
    <row r="43" spans="2:21" s="46" customFormat="1" ht="15" customHeight="1" x14ac:dyDescent="0.35">
      <c r="B43" s="51"/>
      <c r="C43" s="51"/>
      <c r="D43" s="49"/>
      <c r="E43" s="49"/>
      <c r="F43" s="49"/>
      <c r="G43" s="51"/>
      <c r="H43" s="49"/>
      <c r="I43" s="51"/>
      <c r="N43" s="48"/>
      <c r="O43" s="48"/>
      <c r="P43" s="49"/>
      <c r="Q43" s="49"/>
      <c r="R43" s="48"/>
      <c r="S43" s="48"/>
      <c r="T43" s="48"/>
      <c r="U43" s="48"/>
    </row>
    <row r="44" spans="2:21" s="46" customFormat="1" ht="15" customHeight="1" x14ac:dyDescent="0.35">
      <c r="B44" s="49"/>
      <c r="C44" s="49"/>
      <c r="D44" s="49"/>
      <c r="E44" s="49"/>
      <c r="F44" s="49"/>
      <c r="G44" s="49"/>
      <c r="H44" s="49"/>
      <c r="I44" s="49"/>
      <c r="N44" s="51"/>
      <c r="O44" s="51"/>
      <c r="P44" s="49"/>
      <c r="Q44" s="49"/>
      <c r="R44" s="49"/>
      <c r="S44" s="51"/>
      <c r="T44" s="49"/>
      <c r="U44" s="51"/>
    </row>
    <row r="45" spans="2:21" ht="15" customHeight="1" x14ac:dyDescent="0.3">
      <c r="B45" s="49"/>
      <c r="C45" s="48"/>
      <c r="D45" s="49"/>
      <c r="E45" s="49"/>
      <c r="F45" s="49"/>
      <c r="G45" s="51"/>
      <c r="H45" s="49"/>
      <c r="I45" s="51"/>
      <c r="N45" s="49"/>
      <c r="O45" s="49"/>
      <c r="P45" s="49"/>
      <c r="Q45" s="49"/>
      <c r="R45" s="49"/>
      <c r="S45" s="49"/>
      <c r="T45" s="49"/>
      <c r="U45" s="49"/>
    </row>
    <row r="46" spans="2:21" ht="15" customHeight="1" x14ac:dyDescent="0.3">
      <c r="B46" s="49"/>
      <c r="C46" s="48"/>
      <c r="D46" s="49"/>
      <c r="E46" s="49"/>
      <c r="F46" s="49"/>
      <c r="G46" s="52"/>
      <c r="H46" s="49"/>
      <c r="I46" s="51"/>
      <c r="N46" s="49"/>
      <c r="O46" s="48"/>
      <c r="P46" s="49"/>
      <c r="Q46" s="49"/>
      <c r="R46" s="49"/>
      <c r="S46" s="51"/>
      <c r="T46" s="49"/>
      <c r="U46" s="51"/>
    </row>
    <row r="47" spans="2:21" ht="15" customHeight="1" x14ac:dyDescent="0.3">
      <c r="B47" s="49"/>
      <c r="C47" s="48"/>
      <c r="D47" s="49"/>
      <c r="E47" s="49"/>
      <c r="F47" s="49"/>
      <c r="G47" s="49"/>
      <c r="H47" s="49"/>
      <c r="I47" s="49"/>
      <c r="N47" s="49"/>
      <c r="O47" s="48"/>
      <c r="P47" s="49"/>
      <c r="Q47" s="49"/>
      <c r="R47" s="49"/>
      <c r="S47" s="51"/>
      <c r="T47" s="49"/>
      <c r="U47" s="51"/>
    </row>
    <row r="48" spans="2:21" ht="15" customHeight="1" x14ac:dyDescent="0.3">
      <c r="N48" s="49"/>
      <c r="O48" s="48"/>
      <c r="P48" s="49"/>
      <c r="Q48" s="49"/>
      <c r="R48" s="49"/>
      <c r="S48" s="49"/>
      <c r="T48" s="49"/>
      <c r="U48" s="49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7"/>
  <sheetViews>
    <sheetView showGridLines="0" zoomScale="80" zoomScaleNormal="80" workbookViewId="0">
      <selection activeCell="F18" sqref="F18"/>
    </sheetView>
  </sheetViews>
  <sheetFormatPr defaultRowHeight="15" x14ac:dyDescent="0.3"/>
  <cols>
    <col min="1" max="1" width="9.33203125" style="11" customWidth="1"/>
    <col min="2" max="2" width="67.6640625" style="11" customWidth="1"/>
    <col min="3" max="3" width="2" style="11" customWidth="1"/>
    <col min="4" max="5" width="8.6640625" style="11" customWidth="1"/>
    <col min="6" max="6" width="20.33203125" style="133" customWidth="1"/>
    <col min="7" max="7" width="2.83203125" style="133" customWidth="1"/>
    <col min="8" max="8" width="14.5" style="133" customWidth="1"/>
    <col min="9" max="9" width="2.83203125" style="266" customWidth="1"/>
    <col min="10" max="10" width="18.83203125" style="133" customWidth="1"/>
    <col min="11" max="11" width="2.83203125" style="133" customWidth="1"/>
    <col min="12" max="12" width="17" style="133" bestFit="1" customWidth="1"/>
    <col min="13" max="13" width="2.33203125" style="133" customWidth="1"/>
    <col min="14" max="14" width="4.5" style="11" customWidth="1"/>
    <col min="15" max="15" width="12.83203125" style="11" customWidth="1"/>
    <col min="16" max="16" width="27.6640625" style="11" customWidth="1"/>
    <col min="17" max="19" width="12.83203125" style="11" customWidth="1"/>
    <col min="20" max="20" width="12.5" style="11" customWidth="1"/>
    <col min="21" max="21" width="16.1640625" style="11" bestFit="1" customWidth="1"/>
    <col min="22" max="22" width="9.33203125" style="11"/>
    <col min="23" max="23" width="15.1640625" style="11" bestFit="1" customWidth="1"/>
    <col min="24" max="16384" width="9.33203125" style="11"/>
  </cols>
  <sheetData>
    <row r="1" spans="1:24" ht="16.5" customHeight="1" x14ac:dyDescent="0.3">
      <c r="A1" s="306" t="s">
        <v>121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5"/>
      <c r="O1" s="15"/>
      <c r="P1" s="15"/>
      <c r="Q1" s="15"/>
      <c r="R1" s="111"/>
    </row>
    <row r="2" spans="1:24" ht="32.25" customHeight="1" x14ac:dyDescent="0.3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15"/>
      <c r="O2" s="15"/>
      <c r="P2" s="15"/>
      <c r="Q2" s="15"/>
      <c r="R2" s="111"/>
    </row>
    <row r="3" spans="1:24" ht="9.75" customHeight="1" x14ac:dyDescent="0.3">
      <c r="A3" s="15"/>
      <c r="B3" s="13"/>
      <c r="C3" s="13"/>
      <c r="D3" s="13"/>
      <c r="E3" s="13"/>
      <c r="F3" s="13"/>
      <c r="G3" s="13"/>
      <c r="H3" s="13"/>
      <c r="I3" s="101"/>
      <c r="R3" s="111"/>
    </row>
    <row r="4" spans="1:24" x14ac:dyDescent="0.3">
      <c r="A4" s="112"/>
      <c r="B4" s="113"/>
      <c r="C4" s="112"/>
      <c r="D4" s="113"/>
      <c r="E4" s="253"/>
      <c r="F4" s="307"/>
      <c r="G4" s="307"/>
      <c r="H4" s="307"/>
      <c r="I4" s="103"/>
      <c r="K4" s="254"/>
      <c r="L4" s="102"/>
      <c r="R4" s="111"/>
    </row>
    <row r="5" spans="1:24" ht="15.75" customHeight="1" x14ac:dyDescent="0.3">
      <c r="A5" s="112"/>
      <c r="B5" s="297" t="s">
        <v>44</v>
      </c>
      <c r="C5" s="112"/>
      <c r="D5" s="299" t="s">
        <v>16</v>
      </c>
      <c r="E5" s="248"/>
      <c r="F5" s="308" t="s">
        <v>168</v>
      </c>
      <c r="G5" s="308"/>
      <c r="H5" s="308"/>
      <c r="I5" s="104"/>
      <c r="J5" s="308" t="s">
        <v>169</v>
      </c>
      <c r="K5" s="308"/>
      <c r="L5" s="308"/>
      <c r="R5" s="111"/>
    </row>
    <row r="6" spans="1:24" x14ac:dyDescent="0.3">
      <c r="A6" s="112"/>
      <c r="B6" s="297"/>
      <c r="C6" s="112"/>
      <c r="D6" s="299"/>
      <c r="E6" s="248"/>
      <c r="F6" s="309"/>
      <c r="G6" s="309"/>
      <c r="H6" s="309"/>
      <c r="I6" s="104"/>
      <c r="J6" s="309"/>
      <c r="K6" s="309"/>
      <c r="L6" s="309"/>
      <c r="R6" s="111"/>
    </row>
    <row r="7" spans="1:24" x14ac:dyDescent="0.3">
      <c r="B7" s="298"/>
      <c r="C7" s="19"/>
      <c r="D7" s="300"/>
      <c r="E7" s="143"/>
      <c r="F7" s="255">
        <v>2022</v>
      </c>
      <c r="G7" s="256"/>
      <c r="H7" s="255">
        <v>2021</v>
      </c>
      <c r="I7" s="257"/>
      <c r="J7" s="255">
        <v>2022</v>
      </c>
      <c r="K7" s="256"/>
      <c r="L7" s="255">
        <v>2021</v>
      </c>
      <c r="M7" s="154"/>
      <c r="R7" s="111"/>
    </row>
    <row r="8" spans="1:24" x14ac:dyDescent="0.3">
      <c r="B8" s="142"/>
      <c r="C8" s="19"/>
      <c r="D8" s="143"/>
      <c r="E8" s="143"/>
      <c r="F8" s="258"/>
      <c r="G8" s="259"/>
      <c r="H8" s="260"/>
      <c r="I8" s="261"/>
      <c r="J8" s="262"/>
      <c r="K8" s="263"/>
      <c r="L8" s="260"/>
      <c r="M8" s="264"/>
      <c r="R8" s="111"/>
    </row>
    <row r="9" spans="1:24" ht="6" customHeight="1" x14ac:dyDescent="0.3">
      <c r="B9" s="247"/>
      <c r="C9" s="19"/>
      <c r="D9" s="248"/>
      <c r="E9" s="248"/>
      <c r="F9" s="107"/>
      <c r="G9" s="259"/>
      <c r="H9" s="107"/>
      <c r="I9" s="257"/>
      <c r="J9" s="107"/>
      <c r="K9" s="259"/>
      <c r="L9" s="107"/>
      <c r="R9" s="111"/>
    </row>
    <row r="10" spans="1:24" ht="15.75" x14ac:dyDescent="0.35">
      <c r="B10" s="144" t="s">
        <v>43</v>
      </c>
      <c r="C10" s="19"/>
      <c r="D10" s="20">
        <v>21</v>
      </c>
      <c r="E10" s="20"/>
      <c r="F10" s="10">
        <v>45903290.25</v>
      </c>
      <c r="G10" s="265"/>
      <c r="H10" s="55">
        <v>37893317.420000002</v>
      </c>
      <c r="I10" s="61"/>
      <c r="J10" s="10">
        <v>21413018.170000002</v>
      </c>
      <c r="K10" s="265"/>
      <c r="L10" s="55">
        <v>16252862.469999999</v>
      </c>
      <c r="R10" s="145"/>
      <c r="S10" s="91"/>
      <c r="T10" s="91"/>
      <c r="U10" s="146"/>
      <c r="V10" s="146"/>
      <c r="W10" s="146"/>
      <c r="X10" s="146"/>
    </row>
    <row r="11" spans="1:24" ht="15.75" x14ac:dyDescent="0.35">
      <c r="B11" s="144" t="s">
        <v>42</v>
      </c>
      <c r="C11" s="19"/>
      <c r="D11" s="20">
        <v>22</v>
      </c>
      <c r="E11" s="20"/>
      <c r="F11" s="10">
        <v>-31518200.960000001</v>
      </c>
      <c r="G11" s="265"/>
      <c r="H11" s="55">
        <v>-26095178.189999998</v>
      </c>
      <c r="I11" s="61"/>
      <c r="J11" s="10">
        <v>-15306891.82</v>
      </c>
      <c r="K11" s="265"/>
      <c r="L11" s="55">
        <v>-13165163.679999998</v>
      </c>
      <c r="S11" s="91"/>
      <c r="T11" s="91"/>
      <c r="U11" s="146"/>
      <c r="V11" s="146"/>
      <c r="W11" s="146"/>
      <c r="X11" s="146"/>
    </row>
    <row r="12" spans="1:24" ht="6" customHeight="1" x14ac:dyDescent="0.35">
      <c r="B12" s="33"/>
      <c r="C12" s="19"/>
      <c r="D12" s="147"/>
      <c r="E12" s="147"/>
      <c r="G12" s="265"/>
      <c r="H12" s="55"/>
      <c r="I12" s="61"/>
      <c r="K12" s="265"/>
      <c r="L12" s="55"/>
      <c r="S12" s="91"/>
      <c r="T12" s="91"/>
      <c r="U12" s="146"/>
      <c r="V12" s="146"/>
      <c r="W12" s="146"/>
      <c r="X12" s="146"/>
    </row>
    <row r="13" spans="1:24" ht="15.75" x14ac:dyDescent="0.35">
      <c r="B13" s="148" t="s">
        <v>41</v>
      </c>
      <c r="D13" s="149"/>
      <c r="E13" s="149"/>
      <c r="F13" s="56">
        <v>14385089.289999999</v>
      </c>
      <c r="G13" s="267"/>
      <c r="H13" s="56">
        <v>11798139.230000004</v>
      </c>
      <c r="I13" s="62"/>
      <c r="J13" s="56">
        <v>6106126.3500000015</v>
      </c>
      <c r="K13" s="267"/>
      <c r="L13" s="56">
        <v>3087698.790000001</v>
      </c>
      <c r="S13" s="91"/>
      <c r="T13" s="91"/>
      <c r="U13" s="146"/>
      <c r="V13" s="146"/>
      <c r="W13" s="146"/>
      <c r="X13" s="146"/>
    </row>
    <row r="14" spans="1:24" ht="6" customHeight="1" x14ac:dyDescent="0.35">
      <c r="D14" s="149"/>
      <c r="E14" s="149"/>
      <c r="G14" s="267"/>
      <c r="H14" s="10"/>
      <c r="I14" s="63"/>
      <c r="K14" s="267"/>
      <c r="L14" s="10"/>
      <c r="S14" s="91"/>
      <c r="T14" s="91"/>
      <c r="U14" s="146"/>
      <c r="V14" s="146"/>
      <c r="W14" s="146"/>
      <c r="X14" s="146"/>
    </row>
    <row r="15" spans="1:24" ht="15.75" x14ac:dyDescent="0.35">
      <c r="B15" s="150" t="s">
        <v>40</v>
      </c>
      <c r="D15" s="149"/>
      <c r="E15" s="149"/>
      <c r="F15" s="163">
        <v>-2893519.0300000012</v>
      </c>
      <c r="G15" s="267"/>
      <c r="H15" s="163">
        <v>-16486158.470000001</v>
      </c>
      <c r="I15" s="164"/>
      <c r="J15" s="163">
        <v>-9476184.7100000009</v>
      </c>
      <c r="K15" s="267"/>
      <c r="L15" s="163">
        <v>-6954357.5000000009</v>
      </c>
      <c r="R15" s="111"/>
      <c r="S15" s="91"/>
      <c r="T15" s="91"/>
      <c r="U15" s="91"/>
      <c r="V15" s="151"/>
      <c r="W15" s="152"/>
      <c r="X15" s="91"/>
    </row>
    <row r="16" spans="1:24" ht="15.75" x14ac:dyDescent="0.35">
      <c r="B16" s="153" t="s">
        <v>129</v>
      </c>
      <c r="D16" s="20">
        <v>23</v>
      </c>
      <c r="E16" s="20"/>
      <c r="F16" s="10">
        <v>-19174422.529999997</v>
      </c>
      <c r="G16" s="267"/>
      <c r="H16" s="10">
        <v>-16567184.060000002</v>
      </c>
      <c r="I16" s="61"/>
      <c r="J16" s="10">
        <v>-9958984.7100000009</v>
      </c>
      <c r="K16" s="265"/>
      <c r="L16" s="10">
        <v>-7532989.6699999999</v>
      </c>
      <c r="S16" s="91"/>
      <c r="T16" s="91"/>
      <c r="U16" s="91"/>
      <c r="V16" s="151"/>
      <c r="W16" s="91"/>
      <c r="X16" s="91"/>
    </row>
    <row r="17" spans="2:24" ht="15.75" x14ac:dyDescent="0.35">
      <c r="B17" s="153" t="s">
        <v>138</v>
      </c>
      <c r="D17" s="154">
        <v>24</v>
      </c>
      <c r="E17" s="154"/>
      <c r="F17" s="10">
        <v>-930034.09</v>
      </c>
      <c r="G17" s="267"/>
      <c r="H17" s="55">
        <v>-759151.27</v>
      </c>
      <c r="I17" s="61"/>
      <c r="J17" s="10">
        <v>-914052.75</v>
      </c>
      <c r="K17" s="265"/>
      <c r="L17" s="55">
        <v>-162374.65</v>
      </c>
      <c r="M17" s="268"/>
      <c r="N17" s="57"/>
      <c r="O17" s="57"/>
      <c r="P17" s="57"/>
      <c r="Q17" s="57"/>
      <c r="R17" s="59"/>
      <c r="S17" s="91"/>
      <c r="T17" s="91"/>
      <c r="U17" s="91"/>
      <c r="V17" s="151"/>
      <c r="W17" s="91"/>
      <c r="X17" s="91"/>
    </row>
    <row r="18" spans="2:24" ht="15.75" x14ac:dyDescent="0.35">
      <c r="B18" s="153" t="s">
        <v>38</v>
      </c>
      <c r="D18" s="154"/>
      <c r="E18" s="154"/>
      <c r="F18" s="10">
        <v>-789292.72</v>
      </c>
      <c r="G18" s="267"/>
      <c r="H18" s="55">
        <v>-419416.07999999996</v>
      </c>
      <c r="I18" s="61"/>
      <c r="J18" s="10">
        <v>-415887.27999999997</v>
      </c>
      <c r="K18" s="265"/>
      <c r="L18" s="55">
        <v>-190376.9</v>
      </c>
      <c r="U18" s="91"/>
      <c r="V18" s="151"/>
      <c r="W18" s="91"/>
      <c r="X18" s="91"/>
    </row>
    <row r="19" spans="2:24" ht="15.75" x14ac:dyDescent="0.35">
      <c r="B19" s="153" t="s">
        <v>37</v>
      </c>
      <c r="D19" s="29">
        <v>25</v>
      </c>
      <c r="E19" s="29"/>
      <c r="F19" s="55">
        <v>6498326.6000000006</v>
      </c>
      <c r="G19" s="269"/>
      <c r="H19" s="55">
        <v>796971.38</v>
      </c>
      <c r="I19" s="61"/>
      <c r="J19" s="10">
        <v>-364540.37</v>
      </c>
      <c r="K19" s="265"/>
      <c r="L19" s="55">
        <v>840690.79</v>
      </c>
      <c r="M19" s="270"/>
      <c r="N19" s="58"/>
      <c r="O19" s="58"/>
      <c r="P19" s="58"/>
      <c r="Q19" s="58"/>
      <c r="R19" s="59"/>
      <c r="S19" s="59"/>
      <c r="U19" s="91"/>
      <c r="V19" s="151"/>
      <c r="W19" s="91"/>
      <c r="X19" s="91"/>
    </row>
    <row r="20" spans="2:24" ht="15.75" x14ac:dyDescent="0.35">
      <c r="B20" s="153" t="s">
        <v>39</v>
      </c>
      <c r="D20" s="29">
        <v>10</v>
      </c>
      <c r="E20" s="29"/>
      <c r="F20" s="55">
        <v>0</v>
      </c>
      <c r="G20" s="267"/>
      <c r="H20" s="55">
        <v>0</v>
      </c>
      <c r="I20" s="61"/>
      <c r="J20" s="10">
        <v>0</v>
      </c>
      <c r="K20" s="265"/>
      <c r="L20" s="55">
        <v>0</v>
      </c>
      <c r="M20" s="271"/>
      <c r="N20" s="59"/>
      <c r="O20" s="59"/>
      <c r="P20" s="59"/>
      <c r="Q20" s="59"/>
      <c r="S20" s="91"/>
      <c r="T20" s="91"/>
      <c r="U20" s="91"/>
      <c r="V20" s="151"/>
      <c r="W20" s="91"/>
      <c r="X20" s="91"/>
    </row>
    <row r="21" spans="2:24" ht="15.75" x14ac:dyDescent="0.35">
      <c r="B21" s="153" t="s">
        <v>36</v>
      </c>
      <c r="D21" s="154">
        <v>26</v>
      </c>
      <c r="E21" s="154"/>
      <c r="F21" s="55">
        <v>11501903.709999995</v>
      </c>
      <c r="G21" s="267"/>
      <c r="H21" s="55">
        <v>462621.56</v>
      </c>
      <c r="I21" s="61"/>
      <c r="J21" s="10">
        <v>2177280.4</v>
      </c>
      <c r="K21" s="265"/>
      <c r="L21" s="55">
        <v>90692.93</v>
      </c>
      <c r="S21" s="91"/>
      <c r="T21" s="91"/>
      <c r="U21" s="91"/>
      <c r="V21" s="151"/>
      <c r="W21" s="91"/>
      <c r="X21" s="91"/>
    </row>
    <row r="22" spans="2:24" ht="6" customHeight="1" x14ac:dyDescent="0.35">
      <c r="D22" s="149"/>
      <c r="E22" s="149"/>
      <c r="F22" s="10"/>
      <c r="G22" s="267"/>
      <c r="H22" s="10"/>
      <c r="I22" s="63"/>
      <c r="J22" s="10"/>
      <c r="K22" s="267"/>
      <c r="L22" s="10"/>
      <c r="S22" s="91"/>
      <c r="T22" s="91"/>
      <c r="U22" s="155"/>
      <c r="V22" s="146"/>
      <c r="W22" s="146"/>
      <c r="X22" s="146"/>
    </row>
    <row r="23" spans="2:24" ht="15.75" x14ac:dyDescent="0.35">
      <c r="B23" s="156" t="s">
        <v>35</v>
      </c>
      <c r="D23" s="149"/>
      <c r="E23" s="149"/>
      <c r="F23" s="56">
        <v>11491570.259999998</v>
      </c>
      <c r="G23" s="267"/>
      <c r="H23" s="56">
        <v>-4688019.2399999965</v>
      </c>
      <c r="I23" s="62"/>
      <c r="J23" s="56">
        <v>-3370058.3599999994</v>
      </c>
      <c r="K23" s="267"/>
      <c r="L23" s="56">
        <v>-3866658.71</v>
      </c>
      <c r="R23" s="59"/>
      <c r="S23" s="91"/>
      <c r="T23" s="91"/>
      <c r="U23" s="146"/>
      <c r="V23" s="146"/>
      <c r="W23" s="146"/>
      <c r="X23" s="146"/>
    </row>
    <row r="24" spans="2:24" ht="6" customHeight="1" x14ac:dyDescent="0.35">
      <c r="D24" s="149"/>
      <c r="E24" s="149"/>
      <c r="F24" s="10"/>
      <c r="G24" s="267"/>
      <c r="H24" s="10"/>
      <c r="I24" s="63"/>
      <c r="J24" s="10"/>
      <c r="K24" s="267"/>
      <c r="L24" s="10"/>
      <c r="S24" s="91"/>
      <c r="T24" s="91"/>
      <c r="U24" s="146"/>
      <c r="V24" s="146"/>
      <c r="W24" s="146"/>
      <c r="X24" s="146"/>
    </row>
    <row r="25" spans="2:24" ht="15.75" x14ac:dyDescent="0.35">
      <c r="B25" s="11" t="s">
        <v>34</v>
      </c>
      <c r="D25" s="29">
        <v>27</v>
      </c>
      <c r="E25" s="29"/>
      <c r="F25" s="10">
        <v>4100125.7699999996</v>
      </c>
      <c r="G25" s="267"/>
      <c r="H25" s="55">
        <v>847043.10999999987</v>
      </c>
      <c r="I25" s="61"/>
      <c r="J25" s="10">
        <v>2019878.8599999999</v>
      </c>
      <c r="K25" s="265"/>
      <c r="L25" s="55">
        <v>365488.93999999994</v>
      </c>
      <c r="O25" s="91"/>
      <c r="P25" s="91"/>
      <c r="Q25" s="91"/>
      <c r="S25" s="91"/>
      <c r="T25" s="91"/>
      <c r="U25" s="146"/>
      <c r="V25" s="146"/>
      <c r="W25" s="146"/>
      <c r="X25" s="146"/>
    </row>
    <row r="26" spans="2:24" ht="15.75" x14ac:dyDescent="0.35">
      <c r="B26" s="11" t="s">
        <v>33</v>
      </c>
      <c r="D26" s="29">
        <v>27</v>
      </c>
      <c r="E26" s="29"/>
      <c r="F26" s="10">
        <v>-28786102.079999998</v>
      </c>
      <c r="G26" s="267"/>
      <c r="H26" s="55">
        <v>-14161788.530000001</v>
      </c>
      <c r="I26" s="61"/>
      <c r="J26" s="55">
        <v>-14872254.890000001</v>
      </c>
      <c r="K26" s="265"/>
      <c r="L26" s="55">
        <v>-7863493.4500000002</v>
      </c>
      <c r="O26" s="91"/>
      <c r="P26" s="91"/>
      <c r="Q26" s="91"/>
      <c r="S26" s="91"/>
      <c r="T26" s="91"/>
      <c r="U26" s="146"/>
      <c r="V26" s="146"/>
      <c r="W26" s="146"/>
      <c r="X26" s="146"/>
    </row>
    <row r="27" spans="2:24" ht="6" customHeight="1" x14ac:dyDescent="0.35">
      <c r="D27" s="149"/>
      <c r="E27" s="149"/>
      <c r="F27" s="10"/>
      <c r="G27" s="267"/>
      <c r="H27" s="10"/>
      <c r="I27" s="63"/>
      <c r="J27" s="10"/>
      <c r="K27" s="267"/>
      <c r="L27" s="10"/>
      <c r="O27" s="91"/>
      <c r="S27" s="91"/>
      <c r="T27" s="91"/>
      <c r="U27" s="146"/>
      <c r="V27" s="146"/>
      <c r="W27" s="146"/>
      <c r="X27" s="146"/>
    </row>
    <row r="28" spans="2:24" ht="15.75" x14ac:dyDescent="0.35">
      <c r="B28" s="157" t="s">
        <v>32</v>
      </c>
      <c r="D28" s="149"/>
      <c r="E28" s="149"/>
      <c r="F28" s="108">
        <v>-13194406.050000001</v>
      </c>
      <c r="G28" s="267"/>
      <c r="H28" s="108">
        <v>-18002764.659999996</v>
      </c>
      <c r="I28" s="62"/>
      <c r="J28" s="108">
        <v>-16222434.390000001</v>
      </c>
      <c r="K28" s="267"/>
      <c r="L28" s="108">
        <v>-11364663.220000001</v>
      </c>
      <c r="R28" s="158"/>
      <c r="S28" s="91"/>
      <c r="T28" s="91"/>
      <c r="U28" s="146"/>
      <c r="V28" s="146"/>
      <c r="W28" s="146"/>
      <c r="X28" s="146"/>
    </row>
    <row r="29" spans="2:24" ht="6" customHeight="1" x14ac:dyDescent="0.35">
      <c r="F29" s="10"/>
      <c r="G29" s="267"/>
      <c r="H29" s="10"/>
      <c r="I29" s="63"/>
      <c r="J29" s="10"/>
      <c r="K29" s="267"/>
      <c r="L29" s="10"/>
      <c r="S29" s="91"/>
      <c r="T29" s="91"/>
      <c r="U29" s="146"/>
      <c r="V29" s="146"/>
      <c r="W29" s="146"/>
      <c r="X29" s="146"/>
    </row>
    <row r="30" spans="2:24" ht="15.75" x14ac:dyDescent="0.35">
      <c r="B30" s="11" t="s">
        <v>31</v>
      </c>
      <c r="F30" s="10">
        <v>0</v>
      </c>
      <c r="G30" s="267"/>
      <c r="H30" s="55">
        <v>0</v>
      </c>
      <c r="I30" s="61"/>
      <c r="J30" s="10">
        <v>0</v>
      </c>
      <c r="K30" s="265"/>
      <c r="L30" s="55">
        <v>0</v>
      </c>
      <c r="S30" s="91"/>
      <c r="T30" s="91"/>
      <c r="U30" s="146"/>
      <c r="V30" s="146"/>
      <c r="W30" s="146"/>
      <c r="X30" s="146"/>
    </row>
    <row r="31" spans="2:24" ht="6" customHeight="1" x14ac:dyDescent="0.35">
      <c r="F31" s="10"/>
      <c r="G31" s="267"/>
      <c r="H31" s="10"/>
      <c r="I31" s="63"/>
      <c r="J31" s="10"/>
      <c r="K31" s="267"/>
      <c r="L31" s="10"/>
      <c r="S31" s="91"/>
      <c r="T31" s="91"/>
      <c r="U31" s="146"/>
      <c r="V31" s="146"/>
      <c r="W31" s="146"/>
      <c r="X31" s="146"/>
    </row>
    <row r="32" spans="2:24" ht="15.75" x14ac:dyDescent="0.35">
      <c r="B32" s="157" t="s">
        <v>30</v>
      </c>
      <c r="D32" s="31" t="s">
        <v>151</v>
      </c>
      <c r="F32" s="108">
        <v>-13194406.050000001</v>
      </c>
      <c r="G32" s="267"/>
      <c r="H32" s="108">
        <v>-18002764.659999996</v>
      </c>
      <c r="I32" s="62"/>
      <c r="J32" s="108">
        <v>-16222434.390000001</v>
      </c>
      <c r="K32" s="267"/>
      <c r="L32" s="108">
        <v>-11364663.220000001</v>
      </c>
      <c r="P32" s="111"/>
      <c r="S32" s="91"/>
      <c r="T32" s="91"/>
      <c r="U32" s="146"/>
      <c r="V32" s="146"/>
      <c r="W32" s="146"/>
      <c r="X32" s="146"/>
    </row>
    <row r="33" spans="2:24" ht="15.75" x14ac:dyDescent="0.35">
      <c r="B33" s="157" t="s">
        <v>29</v>
      </c>
      <c r="F33" s="109">
        <f>F32/181197364435</f>
        <v>-7.2817869570796992E-5</v>
      </c>
      <c r="G33" s="272"/>
      <c r="H33" s="109">
        <f>H32/181197364435</f>
        <v>-9.9354450966410358E-5</v>
      </c>
      <c r="I33" s="273"/>
      <c r="J33" s="109">
        <f>J32/181197364435</f>
        <v>-8.95290858152597E-5</v>
      </c>
      <c r="K33" s="272"/>
      <c r="L33" s="109">
        <f>L32/181197364435</f>
        <v>-6.2719804205964524E-5</v>
      </c>
      <c r="M33" s="274"/>
      <c r="N33" s="111"/>
      <c r="O33" s="111"/>
      <c r="P33" s="111"/>
      <c r="Q33" s="111"/>
      <c r="R33" s="159"/>
      <c r="S33" s="91"/>
      <c r="T33" s="91"/>
      <c r="U33" s="146"/>
      <c r="V33" s="146"/>
      <c r="W33" s="146"/>
      <c r="X33" s="146"/>
    </row>
    <row r="34" spans="2:24" ht="15.75" x14ac:dyDescent="0.35">
      <c r="B34" s="43" t="s">
        <v>0</v>
      </c>
      <c r="F34" s="275"/>
      <c r="G34" s="275"/>
      <c r="H34" s="275"/>
      <c r="J34" s="276"/>
      <c r="K34" s="276"/>
      <c r="L34" s="276"/>
      <c r="M34" s="277"/>
      <c r="N34" s="111"/>
      <c r="O34" s="111"/>
      <c r="P34" s="111"/>
      <c r="Q34" s="111"/>
      <c r="R34" s="159"/>
    </row>
    <row r="35" spans="2:24" ht="15.75" x14ac:dyDescent="0.35">
      <c r="F35" s="275"/>
      <c r="G35" s="275"/>
      <c r="H35" s="275"/>
      <c r="K35" s="277"/>
      <c r="L35" s="277"/>
      <c r="M35" s="277"/>
      <c r="N35" s="111"/>
      <c r="O35" s="111"/>
      <c r="P35" s="111"/>
      <c r="Q35" s="111"/>
      <c r="R35" s="159"/>
    </row>
    <row r="36" spans="2:24" ht="15.75" x14ac:dyDescent="0.35">
      <c r="B36" s="19"/>
      <c r="F36" s="275"/>
      <c r="G36" s="275"/>
      <c r="H36" s="275"/>
      <c r="I36" s="278"/>
      <c r="J36" s="278"/>
      <c r="K36" s="278"/>
      <c r="L36" s="278"/>
      <c r="M36" s="278"/>
      <c r="N36" s="111"/>
      <c r="O36" s="111"/>
      <c r="P36" s="111"/>
      <c r="Q36" s="111"/>
      <c r="R36" s="159"/>
    </row>
    <row r="37" spans="2:24" ht="15.75" x14ac:dyDescent="0.35">
      <c r="B37" s="19"/>
      <c r="F37" s="275"/>
      <c r="G37" s="275"/>
      <c r="H37" s="275"/>
      <c r="J37" s="277"/>
      <c r="K37" s="277"/>
      <c r="L37" s="278"/>
      <c r="M37" s="277"/>
      <c r="N37" s="111"/>
      <c r="O37" s="111"/>
      <c r="P37" s="111"/>
      <c r="Q37" s="111"/>
      <c r="R37" s="159"/>
    </row>
  </sheetData>
  <mergeCells count="6">
    <mergeCell ref="D5:D7"/>
    <mergeCell ref="B5:B7"/>
    <mergeCell ref="A1:M2"/>
    <mergeCell ref="F4:H4"/>
    <mergeCell ref="F5:H6"/>
    <mergeCell ref="J5:L6"/>
  </mergeCells>
  <printOptions horizontalCentere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5"/>
  <sheetViews>
    <sheetView showGridLines="0" zoomScale="90" zoomScaleNormal="90" workbookViewId="0">
      <selection activeCell="F19" sqref="F19"/>
    </sheetView>
  </sheetViews>
  <sheetFormatPr defaultRowHeight="15" x14ac:dyDescent="0.3"/>
  <cols>
    <col min="1" max="1" width="4.5" style="11" customWidth="1"/>
    <col min="2" max="2" width="49.6640625" style="11" bestFit="1" customWidth="1"/>
    <col min="3" max="3" width="2" style="11" customWidth="1"/>
    <col min="4" max="4" width="5.1640625" style="11" customWidth="1"/>
    <col min="5" max="5" width="2.83203125" style="110" customWidth="1"/>
    <col min="6" max="6" width="13" style="11" customWidth="1"/>
    <col min="7" max="7" width="2.5" style="11" customWidth="1"/>
    <col min="8" max="8" width="14.1640625" style="11" customWidth="1"/>
    <col min="9" max="9" width="1.6640625" style="11" customWidth="1"/>
    <col min="10" max="10" width="13.83203125" style="11" customWidth="1"/>
    <col min="11" max="11" width="2.1640625" style="11" customWidth="1"/>
    <col min="12" max="12" width="13.83203125" style="11" customWidth="1"/>
    <col min="13" max="16384" width="9.33203125" style="11"/>
  </cols>
  <sheetData>
    <row r="1" spans="1:12" ht="15" customHeight="1" x14ac:dyDescent="0.3">
      <c r="A1" s="312" t="s">
        <v>120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</row>
    <row r="2" spans="1:12" ht="15" customHeight="1" x14ac:dyDescent="0.3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</row>
    <row r="3" spans="1:12" ht="15" customHeight="1" x14ac:dyDescent="0.3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x14ac:dyDescent="0.3">
      <c r="A4" s="112"/>
      <c r="B4" s="113"/>
      <c r="C4" s="112"/>
      <c r="D4" s="113"/>
      <c r="E4" s="101"/>
      <c r="F4" s="307"/>
      <c r="G4" s="307"/>
      <c r="H4" s="307"/>
      <c r="I4" s="112"/>
      <c r="J4" s="307"/>
      <c r="K4" s="307"/>
      <c r="L4" s="307"/>
    </row>
    <row r="5" spans="1:12" ht="15.75" customHeight="1" x14ac:dyDescent="0.3">
      <c r="A5" s="112"/>
      <c r="B5" s="297" t="s">
        <v>44</v>
      </c>
      <c r="C5" s="112"/>
      <c r="D5" s="299" t="s">
        <v>16</v>
      </c>
      <c r="E5" s="104"/>
      <c r="F5" s="308" t="s">
        <v>168</v>
      </c>
      <c r="G5" s="308"/>
      <c r="H5" s="308"/>
      <c r="I5" s="112"/>
      <c r="J5" s="308" t="s">
        <v>169</v>
      </c>
      <c r="K5" s="308"/>
      <c r="L5" s="308"/>
    </row>
    <row r="6" spans="1:12" x14ac:dyDescent="0.3">
      <c r="A6" s="112"/>
      <c r="B6" s="297"/>
      <c r="C6" s="112"/>
      <c r="D6" s="299"/>
      <c r="E6" s="104"/>
      <c r="F6" s="313"/>
      <c r="G6" s="313"/>
      <c r="H6" s="313"/>
      <c r="I6" s="112"/>
      <c r="J6" s="313"/>
      <c r="K6" s="313"/>
      <c r="L6" s="313"/>
    </row>
    <row r="7" spans="1:12" x14ac:dyDescent="0.3">
      <c r="B7" s="298"/>
      <c r="C7" s="19"/>
      <c r="D7" s="300"/>
      <c r="E7" s="114"/>
      <c r="F7" s="105">
        <v>2022</v>
      </c>
      <c r="G7" s="17"/>
      <c r="H7" s="105">
        <v>2021</v>
      </c>
      <c r="I7" s="17"/>
      <c r="J7" s="105">
        <v>2022</v>
      </c>
      <c r="K7" s="17"/>
      <c r="L7" s="105">
        <v>2021</v>
      </c>
    </row>
    <row r="8" spans="1:12" x14ac:dyDescent="0.3">
      <c r="B8" s="18"/>
      <c r="C8" s="19"/>
      <c r="D8" s="248"/>
      <c r="E8" s="114"/>
      <c r="F8" s="17"/>
      <c r="G8" s="17"/>
      <c r="H8" s="17"/>
      <c r="I8" s="17"/>
      <c r="J8" s="17"/>
      <c r="K8" s="17"/>
      <c r="L8" s="17"/>
    </row>
    <row r="9" spans="1:12" x14ac:dyDescent="0.3">
      <c r="B9" s="18" t="s">
        <v>115</v>
      </c>
      <c r="C9" s="19"/>
      <c r="D9" s="248"/>
      <c r="E9" s="116"/>
      <c r="F9" s="115">
        <f>[1]DRE!N32</f>
        <v>-13194406.050000001</v>
      </c>
      <c r="G9" s="115"/>
      <c r="H9" s="115">
        <f>[1]DRE!P32</f>
        <v>-18002764.659999996</v>
      </c>
      <c r="I9" s="115"/>
      <c r="J9" s="115">
        <f>[1]DRE!R32</f>
        <v>-16222434.390000001</v>
      </c>
      <c r="K9" s="115"/>
      <c r="L9" s="115">
        <f>[1]DRE!T32</f>
        <v>-11364663.220000001</v>
      </c>
    </row>
    <row r="10" spans="1:12" x14ac:dyDescent="0.3">
      <c r="B10" s="19" t="s">
        <v>46</v>
      </c>
      <c r="C10" s="19"/>
      <c r="D10" s="20"/>
      <c r="E10" s="116"/>
      <c r="F10" s="117">
        <v>0</v>
      </c>
      <c r="G10" s="117"/>
      <c r="H10" s="117"/>
      <c r="I10" s="117"/>
      <c r="J10" s="118"/>
      <c r="K10" s="118"/>
      <c r="L10" s="118"/>
    </row>
    <row r="11" spans="1:12" x14ac:dyDescent="0.3">
      <c r="B11" s="19" t="s">
        <v>130</v>
      </c>
      <c r="C11" s="19"/>
      <c r="D11" s="20">
        <v>20</v>
      </c>
      <c r="E11" s="116"/>
      <c r="F11" s="119">
        <f>6155217</f>
        <v>6155217</v>
      </c>
      <c r="G11" s="117"/>
      <c r="H11" s="279">
        <v>5514490</v>
      </c>
      <c r="I11" s="117"/>
      <c r="J11" s="119">
        <v>5837806</v>
      </c>
      <c r="K11" s="118"/>
      <c r="L11" s="119">
        <v>964416</v>
      </c>
    </row>
    <row r="12" spans="1:12" x14ac:dyDescent="0.3">
      <c r="B12" s="120"/>
      <c r="C12" s="19"/>
      <c r="D12" s="248"/>
      <c r="E12" s="122"/>
      <c r="F12" s="121"/>
      <c r="G12" s="54"/>
      <c r="H12" s="121"/>
      <c r="I12" s="122"/>
      <c r="J12" s="121"/>
      <c r="K12" s="54"/>
      <c r="L12" s="121"/>
    </row>
    <row r="13" spans="1:12" x14ac:dyDescent="0.3">
      <c r="B13" s="120" t="s">
        <v>45</v>
      </c>
      <c r="C13" s="19"/>
      <c r="D13" s="248"/>
      <c r="E13" s="116"/>
      <c r="F13" s="123">
        <f>F9+F10+F11</f>
        <v>-7039189.0500000007</v>
      </c>
      <c r="G13" s="116"/>
      <c r="H13" s="123">
        <f>H9+H10+H11</f>
        <v>-12488274.659999996</v>
      </c>
      <c r="I13" s="116"/>
      <c r="J13" s="123">
        <f>J9+J10+J11</f>
        <v>-10384628.390000001</v>
      </c>
      <c r="K13" s="116"/>
      <c r="L13" s="123">
        <f>L9+L10+L11</f>
        <v>-10400247.220000001</v>
      </c>
    </row>
    <row r="14" spans="1:12" x14ac:dyDescent="0.3">
      <c r="B14" s="130" t="s">
        <v>47</v>
      </c>
      <c r="C14" s="19"/>
      <c r="D14" s="248"/>
      <c r="E14" s="122"/>
      <c r="F14" s="111"/>
    </row>
    <row r="15" spans="1:12" x14ac:dyDescent="0.3">
      <c r="B15" s="124"/>
      <c r="C15" s="19"/>
      <c r="D15" s="248"/>
      <c r="E15" s="122"/>
      <c r="F15" s="111"/>
    </row>
    <row r="16" spans="1:12" x14ac:dyDescent="0.3">
      <c r="B16" s="125"/>
      <c r="C16" s="19"/>
      <c r="D16" s="248"/>
      <c r="E16" s="122"/>
      <c r="F16" s="111"/>
    </row>
    <row r="17" spans="1:7" x14ac:dyDescent="0.3">
      <c r="B17" s="18"/>
      <c r="C17" s="19"/>
      <c r="D17" s="248"/>
      <c r="E17" s="122"/>
      <c r="F17" s="111"/>
    </row>
    <row r="18" spans="1:7" x14ac:dyDescent="0.3">
      <c r="B18" s="125"/>
      <c r="C18" s="19"/>
      <c r="D18" s="248"/>
      <c r="E18" s="114"/>
      <c r="F18" s="111"/>
    </row>
    <row r="19" spans="1:7" x14ac:dyDescent="0.3">
      <c r="B19" s="19"/>
      <c r="E19" s="127"/>
      <c r="F19" s="128"/>
    </row>
    <row r="20" spans="1:7" x14ac:dyDescent="0.3">
      <c r="B20" s="19"/>
      <c r="E20" s="127"/>
      <c r="F20" s="128"/>
    </row>
    <row r="21" spans="1:7" x14ac:dyDescent="0.3">
      <c r="E21" s="127"/>
      <c r="G21" s="53"/>
    </row>
    <row r="22" spans="1:7" x14ac:dyDescent="0.3">
      <c r="E22" s="127"/>
      <c r="F22" s="128"/>
      <c r="G22" s="53"/>
    </row>
    <row r="23" spans="1:7" x14ac:dyDescent="0.3">
      <c r="E23" s="127"/>
      <c r="F23" s="128"/>
      <c r="G23" s="53"/>
    </row>
    <row r="24" spans="1:7" x14ac:dyDescent="0.3">
      <c r="A24" s="311"/>
      <c r="B24" s="311"/>
      <c r="C24" s="250"/>
      <c r="D24" s="249"/>
      <c r="E24" s="129"/>
      <c r="F24" s="128"/>
      <c r="G24" s="53"/>
    </row>
    <row r="25" spans="1:7" x14ac:dyDescent="0.3">
      <c r="A25" s="311"/>
      <c r="B25" s="311"/>
      <c r="C25" s="250"/>
      <c r="D25" s="249"/>
      <c r="E25" s="129"/>
      <c r="F25" s="128"/>
    </row>
    <row r="26" spans="1:7" x14ac:dyDescent="0.3">
      <c r="A26" s="311"/>
      <c r="B26" s="311"/>
      <c r="C26" s="250"/>
      <c r="D26" s="249"/>
      <c r="E26" s="129"/>
      <c r="F26" s="53"/>
      <c r="G26" s="53"/>
    </row>
    <row r="27" spans="1:7" x14ac:dyDescent="0.3">
      <c r="A27" s="130"/>
      <c r="B27" s="252"/>
      <c r="C27" s="131"/>
      <c r="E27" s="129"/>
    </row>
    <row r="28" spans="1:7" x14ac:dyDescent="0.3">
      <c r="A28" s="130"/>
      <c r="B28" s="132"/>
      <c r="C28" s="133"/>
    </row>
    <row r="29" spans="1:7" x14ac:dyDescent="0.3">
      <c r="A29" s="130"/>
      <c r="B29" s="130"/>
    </row>
    <row r="30" spans="1:7" x14ac:dyDescent="0.3">
      <c r="A30" s="310"/>
      <c r="B30" s="310"/>
      <c r="C30" s="133"/>
    </row>
    <row r="31" spans="1:7" x14ac:dyDescent="0.3">
      <c r="A31" s="310"/>
      <c r="B31" s="310"/>
      <c r="C31" s="133"/>
      <c r="D31" s="11" t="s">
        <v>170</v>
      </c>
    </row>
    <row r="32" spans="1:7" x14ac:dyDescent="0.3">
      <c r="A32" s="310"/>
      <c r="B32" s="310"/>
    </row>
    <row r="36" spans="2:5" x14ac:dyDescent="0.3">
      <c r="B36" s="314"/>
      <c r="C36" s="314"/>
      <c r="D36" s="314"/>
    </row>
    <row r="37" spans="2:5" x14ac:dyDescent="0.3">
      <c r="B37" s="314"/>
      <c r="C37" s="314"/>
      <c r="D37" s="314"/>
    </row>
    <row r="38" spans="2:5" x14ac:dyDescent="0.3">
      <c r="B38" s="314"/>
      <c r="C38" s="314"/>
      <c r="D38" s="314"/>
    </row>
    <row r="41" spans="2:5" x14ac:dyDescent="0.3">
      <c r="B41" s="126"/>
      <c r="C41" s="134"/>
      <c r="D41" s="126"/>
    </row>
    <row r="42" spans="2:5" x14ac:dyDescent="0.3">
      <c r="B42" s="126"/>
      <c r="C42" s="134"/>
      <c r="D42" s="126"/>
    </row>
    <row r="43" spans="2:5" x14ac:dyDescent="0.3">
      <c r="B43" s="126"/>
      <c r="C43" s="134"/>
      <c r="D43" s="126"/>
    </row>
    <row r="44" spans="2:5" x14ac:dyDescent="0.3">
      <c r="B44" s="134"/>
      <c r="C44" s="134"/>
      <c r="D44" s="126"/>
    </row>
    <row r="45" spans="2:5" x14ac:dyDescent="0.3">
      <c r="B45" s="134"/>
      <c r="C45" s="134"/>
      <c r="D45" s="126"/>
    </row>
    <row r="46" spans="2:5" x14ac:dyDescent="0.3">
      <c r="B46" s="135"/>
      <c r="C46" s="136"/>
      <c r="D46" s="280"/>
      <c r="E46" s="138"/>
    </row>
    <row r="47" spans="2:5" x14ac:dyDescent="0.3">
      <c r="B47" s="135"/>
      <c r="C47" s="136"/>
      <c r="D47" s="280"/>
      <c r="E47" s="138"/>
    </row>
    <row r="48" spans="2:5" x14ac:dyDescent="0.3">
      <c r="B48" s="135"/>
      <c r="C48" s="136"/>
      <c r="D48" s="280"/>
      <c r="E48" s="138"/>
    </row>
    <row r="49" spans="2:5" x14ac:dyDescent="0.3">
      <c r="B49" s="13"/>
      <c r="C49" s="13"/>
      <c r="D49" s="137"/>
      <c r="E49" s="101"/>
    </row>
    <row r="50" spans="2:5" x14ac:dyDescent="0.3">
      <c r="B50" s="139"/>
      <c r="C50" s="139"/>
      <c r="D50" s="137"/>
      <c r="E50" s="140"/>
    </row>
    <row r="51" spans="2:5" x14ac:dyDescent="0.3">
      <c r="B51" s="137"/>
      <c r="C51" s="137"/>
      <c r="D51" s="137"/>
      <c r="E51" s="249"/>
    </row>
    <row r="52" spans="2:5" x14ac:dyDescent="0.3">
      <c r="B52" s="137"/>
      <c r="C52" s="13"/>
      <c r="D52" s="137"/>
      <c r="E52" s="249"/>
    </row>
    <row r="53" spans="2:5" x14ac:dyDescent="0.3">
      <c r="B53" s="137"/>
      <c r="C53" s="13"/>
      <c r="D53" s="137"/>
      <c r="E53" s="249"/>
    </row>
    <row r="54" spans="2:5" x14ac:dyDescent="0.3">
      <c r="B54" s="137"/>
      <c r="C54" s="13"/>
      <c r="D54" s="137"/>
      <c r="E54" s="141"/>
    </row>
    <row r="55" spans="2:5" x14ac:dyDescent="0.3">
      <c r="C55" s="250"/>
      <c r="E55" s="127"/>
    </row>
    <row r="56" spans="2:5" x14ac:dyDescent="0.3">
      <c r="C56" s="250"/>
      <c r="E56" s="127"/>
    </row>
    <row r="57" spans="2:5" x14ac:dyDescent="0.3">
      <c r="C57" s="250"/>
      <c r="E57" s="127"/>
    </row>
    <row r="58" spans="2:5" x14ac:dyDescent="0.3">
      <c r="E58" s="127"/>
    </row>
    <row r="59" spans="2:5" x14ac:dyDescent="0.3">
      <c r="E59" s="127"/>
    </row>
    <row r="60" spans="2:5" x14ac:dyDescent="0.3">
      <c r="E60" s="127"/>
    </row>
    <row r="61" spans="2:5" x14ac:dyDescent="0.3">
      <c r="E61" s="127"/>
    </row>
    <row r="62" spans="2:5" x14ac:dyDescent="0.3">
      <c r="E62" s="127"/>
    </row>
    <row r="63" spans="2:5" x14ac:dyDescent="0.3">
      <c r="E63" s="127"/>
    </row>
    <row r="64" spans="2:5" x14ac:dyDescent="0.3">
      <c r="E64" s="127"/>
    </row>
    <row r="65" spans="5:5" x14ac:dyDescent="0.3">
      <c r="E65" s="127"/>
    </row>
    <row r="66" spans="5:5" x14ac:dyDescent="0.3">
      <c r="E66" s="127"/>
    </row>
    <row r="67" spans="5:5" x14ac:dyDescent="0.3">
      <c r="E67" s="127"/>
    </row>
    <row r="68" spans="5:5" x14ac:dyDescent="0.3">
      <c r="E68" s="127"/>
    </row>
    <row r="69" spans="5:5" x14ac:dyDescent="0.3">
      <c r="E69" s="127"/>
    </row>
    <row r="70" spans="5:5" x14ac:dyDescent="0.3">
      <c r="E70" s="127"/>
    </row>
    <row r="71" spans="5:5" x14ac:dyDescent="0.3">
      <c r="E71" s="127"/>
    </row>
    <row r="72" spans="5:5" x14ac:dyDescent="0.3">
      <c r="E72" s="127"/>
    </row>
    <row r="73" spans="5:5" x14ac:dyDescent="0.3">
      <c r="E73" s="127"/>
    </row>
    <row r="74" spans="5:5" x14ac:dyDescent="0.3">
      <c r="E74" s="127"/>
    </row>
    <row r="75" spans="5:5" x14ac:dyDescent="0.3">
      <c r="E75" s="127"/>
    </row>
    <row r="76" spans="5:5" x14ac:dyDescent="0.3">
      <c r="E76" s="127"/>
    </row>
    <row r="77" spans="5:5" x14ac:dyDescent="0.3">
      <c r="E77" s="127"/>
    </row>
    <row r="78" spans="5:5" x14ac:dyDescent="0.3">
      <c r="E78" s="127"/>
    </row>
    <row r="79" spans="5:5" x14ac:dyDescent="0.3">
      <c r="E79" s="127"/>
    </row>
    <row r="80" spans="5:5" x14ac:dyDescent="0.3">
      <c r="E80" s="127"/>
    </row>
    <row r="81" spans="5:5" x14ac:dyDescent="0.3">
      <c r="E81" s="127"/>
    </row>
    <row r="82" spans="5:5" x14ac:dyDescent="0.3">
      <c r="E82" s="127"/>
    </row>
    <row r="83" spans="5:5" x14ac:dyDescent="0.3">
      <c r="E83" s="127"/>
    </row>
    <row r="84" spans="5:5" x14ac:dyDescent="0.3">
      <c r="E84" s="127"/>
    </row>
    <row r="85" spans="5:5" x14ac:dyDescent="0.3">
      <c r="E85" s="127"/>
    </row>
    <row r="86" spans="5:5" x14ac:dyDescent="0.3">
      <c r="E86" s="127"/>
    </row>
    <row r="87" spans="5:5" x14ac:dyDescent="0.3">
      <c r="E87" s="127"/>
    </row>
    <row r="88" spans="5:5" x14ac:dyDescent="0.3">
      <c r="E88" s="127"/>
    </row>
    <row r="89" spans="5:5" x14ac:dyDescent="0.3">
      <c r="E89" s="127"/>
    </row>
    <row r="90" spans="5:5" x14ac:dyDescent="0.3">
      <c r="E90" s="127"/>
    </row>
    <row r="91" spans="5:5" x14ac:dyDescent="0.3">
      <c r="E91" s="127"/>
    </row>
    <row r="92" spans="5:5" x14ac:dyDescent="0.3">
      <c r="E92" s="127"/>
    </row>
    <row r="93" spans="5:5" x14ac:dyDescent="0.3">
      <c r="E93" s="127"/>
    </row>
    <row r="94" spans="5:5" x14ac:dyDescent="0.3">
      <c r="E94" s="127"/>
    </row>
    <row r="95" spans="5:5" x14ac:dyDescent="0.3">
      <c r="E95" s="127"/>
    </row>
    <row r="96" spans="5:5" x14ac:dyDescent="0.3">
      <c r="E96" s="127"/>
    </row>
    <row r="97" spans="5:5" x14ac:dyDescent="0.3">
      <c r="E97" s="127"/>
    </row>
    <row r="98" spans="5:5" x14ac:dyDescent="0.3">
      <c r="E98" s="127"/>
    </row>
    <row r="99" spans="5:5" x14ac:dyDescent="0.3">
      <c r="E99" s="127"/>
    </row>
    <row r="100" spans="5:5" x14ac:dyDescent="0.3">
      <c r="E100" s="127"/>
    </row>
    <row r="101" spans="5:5" x14ac:dyDescent="0.3">
      <c r="E101" s="127"/>
    </row>
    <row r="102" spans="5:5" x14ac:dyDescent="0.3">
      <c r="E102" s="127"/>
    </row>
    <row r="103" spans="5:5" x14ac:dyDescent="0.3">
      <c r="E103" s="127"/>
    </row>
    <row r="104" spans="5:5" x14ac:dyDescent="0.3">
      <c r="E104" s="127"/>
    </row>
    <row r="105" spans="5:5" x14ac:dyDescent="0.3">
      <c r="E105" s="127"/>
    </row>
    <row r="106" spans="5:5" x14ac:dyDescent="0.3">
      <c r="E106" s="127"/>
    </row>
    <row r="107" spans="5:5" x14ac:dyDescent="0.3">
      <c r="E107" s="127"/>
    </row>
    <row r="108" spans="5:5" x14ac:dyDescent="0.3">
      <c r="E108" s="127"/>
    </row>
    <row r="109" spans="5:5" x14ac:dyDescent="0.3">
      <c r="E109" s="127"/>
    </row>
    <row r="110" spans="5:5" x14ac:dyDescent="0.3">
      <c r="E110" s="127"/>
    </row>
    <row r="111" spans="5:5" x14ac:dyDescent="0.3">
      <c r="E111" s="127"/>
    </row>
    <row r="112" spans="5:5" x14ac:dyDescent="0.3">
      <c r="E112" s="127"/>
    </row>
    <row r="113" spans="5:5" x14ac:dyDescent="0.3">
      <c r="E113" s="127"/>
    </row>
    <row r="114" spans="5:5" x14ac:dyDescent="0.3">
      <c r="E114" s="127"/>
    </row>
    <row r="115" spans="5:5" x14ac:dyDescent="0.3">
      <c r="E115" s="127"/>
    </row>
    <row r="116" spans="5:5" x14ac:dyDescent="0.3">
      <c r="E116" s="127"/>
    </row>
    <row r="117" spans="5:5" x14ac:dyDescent="0.3">
      <c r="E117" s="127"/>
    </row>
    <row r="118" spans="5:5" x14ac:dyDescent="0.3">
      <c r="E118" s="127"/>
    </row>
    <row r="119" spans="5:5" x14ac:dyDescent="0.3">
      <c r="E119" s="127"/>
    </row>
    <row r="120" spans="5:5" x14ac:dyDescent="0.3">
      <c r="E120" s="127"/>
    </row>
    <row r="121" spans="5:5" x14ac:dyDescent="0.3">
      <c r="E121" s="127"/>
    </row>
    <row r="122" spans="5:5" x14ac:dyDescent="0.3">
      <c r="E122" s="127"/>
    </row>
    <row r="123" spans="5:5" x14ac:dyDescent="0.3">
      <c r="E123" s="127"/>
    </row>
    <row r="124" spans="5:5" x14ac:dyDescent="0.3">
      <c r="E124" s="127"/>
    </row>
    <row r="125" spans="5:5" x14ac:dyDescent="0.3">
      <c r="E125" s="127"/>
    </row>
    <row r="126" spans="5:5" x14ac:dyDescent="0.3">
      <c r="E126" s="127"/>
    </row>
    <row r="127" spans="5:5" x14ac:dyDescent="0.3">
      <c r="E127" s="127"/>
    </row>
    <row r="128" spans="5:5" x14ac:dyDescent="0.3">
      <c r="E128" s="127"/>
    </row>
    <row r="129" spans="5:5" x14ac:dyDescent="0.3">
      <c r="E129" s="127"/>
    </row>
    <row r="130" spans="5:5" x14ac:dyDescent="0.3">
      <c r="E130" s="127"/>
    </row>
    <row r="131" spans="5:5" x14ac:dyDescent="0.3">
      <c r="E131" s="127"/>
    </row>
    <row r="132" spans="5:5" x14ac:dyDescent="0.3">
      <c r="E132" s="127"/>
    </row>
    <row r="133" spans="5:5" x14ac:dyDescent="0.3">
      <c r="E133" s="127"/>
    </row>
    <row r="134" spans="5:5" x14ac:dyDescent="0.3">
      <c r="E134" s="127"/>
    </row>
    <row r="135" spans="5:5" x14ac:dyDescent="0.3">
      <c r="E135" s="127"/>
    </row>
  </sheetData>
  <mergeCells count="16">
    <mergeCell ref="A31:B31"/>
    <mergeCell ref="A32:B32"/>
    <mergeCell ref="B36:D36"/>
    <mergeCell ref="B37:D37"/>
    <mergeCell ref="B38:D38"/>
    <mergeCell ref="A30:B30"/>
    <mergeCell ref="A24:B24"/>
    <mergeCell ref="A1:L2"/>
    <mergeCell ref="F4:H4"/>
    <mergeCell ref="J4:L4"/>
    <mergeCell ref="J5:L6"/>
    <mergeCell ref="A26:B26"/>
    <mergeCell ref="B5:B7"/>
    <mergeCell ref="D5:D7"/>
    <mergeCell ref="F5:H6"/>
    <mergeCell ref="A25:B2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0"/>
  <sheetViews>
    <sheetView showGridLines="0" zoomScale="90" zoomScaleNormal="90" workbookViewId="0">
      <selection sqref="A1:O2"/>
    </sheetView>
  </sheetViews>
  <sheetFormatPr defaultColWidth="10.33203125" defaultRowHeight="15.75" x14ac:dyDescent="0.35"/>
  <cols>
    <col min="1" max="1" width="2.1640625" style="11" customWidth="1"/>
    <col min="2" max="2" width="66.83203125" style="46" bestFit="1" customWidth="1"/>
    <col min="3" max="3" width="2" style="11" customWidth="1"/>
    <col min="4" max="4" width="7.83203125" style="11" customWidth="1"/>
    <col min="5" max="5" width="2" style="11" customWidth="1"/>
    <col min="6" max="6" width="15.83203125" style="11" customWidth="1"/>
    <col min="7" max="7" width="2.33203125" style="11" bestFit="1" customWidth="1"/>
    <col min="8" max="8" width="17.1640625" style="11" bestFit="1" customWidth="1"/>
    <col min="9" max="9" width="1" style="11" customWidth="1"/>
    <col min="10" max="10" width="16.83203125" style="11" customWidth="1"/>
    <col min="11" max="11" width="2" style="11" customWidth="1"/>
    <col min="12" max="12" width="16.83203125" style="11" customWidth="1"/>
    <col min="13" max="13" width="2" style="11" customWidth="1"/>
    <col min="14" max="14" width="17.6640625" style="11" bestFit="1" customWidth="1"/>
    <col min="15" max="15" width="2" style="11" customWidth="1"/>
    <col min="16" max="16" width="18.1640625" style="11" customWidth="1"/>
    <col min="17" max="17" width="17" style="11" bestFit="1" customWidth="1"/>
    <col min="18" max="18" width="20.5" style="11" bestFit="1" customWidth="1"/>
    <col min="19" max="19" width="18.5" style="11" customWidth="1"/>
    <col min="20" max="20" width="21.33203125" style="11" customWidth="1"/>
    <col min="21" max="21" width="18.33203125" style="11" bestFit="1" customWidth="1"/>
    <col min="22" max="22" width="10.33203125" style="11"/>
    <col min="23" max="23" width="18.33203125" style="11" bestFit="1" customWidth="1"/>
    <col min="24" max="24" width="10.33203125" style="11"/>
    <col min="25" max="25" width="18.33203125" style="11" bestFit="1" customWidth="1"/>
    <col min="26" max="26" width="16" style="11" bestFit="1" customWidth="1"/>
    <col min="27" max="27" width="10.6640625" style="11" bestFit="1" customWidth="1"/>
    <col min="28" max="28" width="16" style="11" bestFit="1" customWidth="1"/>
    <col min="29" max="16384" width="10.33203125" style="11"/>
  </cols>
  <sheetData>
    <row r="1" spans="1:18" ht="16.5" customHeight="1" x14ac:dyDescent="0.3">
      <c r="A1" s="315" t="s">
        <v>123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pans="1:18" ht="15" x14ac:dyDescent="0.3">
      <c r="A2" s="315"/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</row>
    <row r="3" spans="1:18" ht="15" x14ac:dyDescent="0.3">
      <c r="A3" s="233"/>
      <c r="B3" s="48"/>
      <c r="C3" s="233"/>
      <c r="D3" s="233"/>
      <c r="E3" s="233"/>
      <c r="F3" s="234"/>
      <c r="G3" s="234"/>
      <c r="H3" s="234"/>
      <c r="I3" s="234"/>
      <c r="J3" s="234"/>
      <c r="K3" s="234"/>
      <c r="L3" s="234"/>
      <c r="M3" s="234"/>
      <c r="N3" s="235"/>
      <c r="O3" s="233"/>
    </row>
    <row r="4" spans="1:18" ht="60" x14ac:dyDescent="0.3">
      <c r="B4" s="236" t="s">
        <v>44</v>
      </c>
      <c r="C4" s="237"/>
      <c r="D4" s="236" t="s">
        <v>16</v>
      </c>
      <c r="E4" s="237"/>
      <c r="F4" s="236" t="s">
        <v>152</v>
      </c>
      <c r="G4" s="238"/>
      <c r="H4" s="240" t="s">
        <v>154</v>
      </c>
      <c r="I4" s="238"/>
      <c r="J4" s="236" t="s">
        <v>153</v>
      </c>
      <c r="K4" s="238"/>
      <c r="L4" s="236" t="s">
        <v>160</v>
      </c>
      <c r="M4" s="238"/>
      <c r="N4" s="236" t="s">
        <v>49</v>
      </c>
      <c r="P4" s="87"/>
      <c r="R4" s="87"/>
    </row>
    <row r="5" spans="1:18" ht="6" customHeight="1" x14ac:dyDescent="0.3">
      <c r="B5" s="78"/>
      <c r="C5" s="78"/>
      <c r="D5" s="78"/>
      <c r="E5" s="78"/>
      <c r="F5" s="239"/>
      <c r="G5" s="78"/>
      <c r="H5" s="241"/>
      <c r="I5" s="78"/>
      <c r="J5" s="281"/>
      <c r="K5" s="78"/>
      <c r="L5" s="282"/>
      <c r="M5" s="78"/>
      <c r="N5" s="239"/>
    </row>
    <row r="6" spans="1:18" x14ac:dyDescent="0.35">
      <c r="B6" s="60" t="s">
        <v>139</v>
      </c>
      <c r="C6" s="78"/>
      <c r="D6" s="79"/>
      <c r="E6" s="78"/>
      <c r="F6" s="80">
        <v>432842995.31999999</v>
      </c>
      <c r="G6" s="81"/>
      <c r="H6" s="80">
        <v>0</v>
      </c>
      <c r="I6" s="82"/>
      <c r="J6" s="165">
        <v>8144643</v>
      </c>
      <c r="K6" s="81"/>
      <c r="L6" s="166">
        <v>-625959503.79999995</v>
      </c>
      <c r="M6" s="81"/>
      <c r="N6" s="96">
        <v>-184971865.47999999</v>
      </c>
      <c r="O6" s="97"/>
      <c r="P6" s="70"/>
      <c r="R6" s="98"/>
    </row>
    <row r="7" spans="1:18" x14ac:dyDescent="0.35">
      <c r="B7" s="86" t="s">
        <v>48</v>
      </c>
      <c r="C7" s="78"/>
      <c r="D7" s="86" t="s">
        <v>155</v>
      </c>
      <c r="E7" s="78"/>
      <c r="F7" s="83"/>
      <c r="G7" s="84"/>
      <c r="H7" s="100"/>
      <c r="I7" s="85"/>
      <c r="J7"/>
      <c r="K7" s="84"/>
      <c r="L7" s="85">
        <v>-10322268.300000034</v>
      </c>
      <c r="M7" s="84"/>
      <c r="N7" s="85">
        <f>SUM(F7:L7)</f>
        <v>-10322268.300000034</v>
      </c>
      <c r="O7" s="99"/>
      <c r="R7" s="98"/>
    </row>
    <row r="8" spans="1:18" x14ac:dyDescent="0.35">
      <c r="B8" s="68" t="s">
        <v>156</v>
      </c>
      <c r="C8" s="78"/>
      <c r="D8" s="94" t="s">
        <v>151</v>
      </c>
      <c r="E8" s="78"/>
      <c r="F8" s="83"/>
      <c r="G8" s="84"/>
      <c r="H8" s="83"/>
      <c r="I8" s="85"/>
      <c r="J8"/>
      <c r="K8" s="84"/>
      <c r="L8" s="85">
        <v>-18002764.660000004</v>
      </c>
      <c r="M8" s="84"/>
      <c r="N8" s="85">
        <f>SUM(F8:L8)</f>
        <v>-18002764.660000004</v>
      </c>
      <c r="O8" s="99"/>
      <c r="R8" s="98"/>
    </row>
    <row r="9" spans="1:18" x14ac:dyDescent="0.35">
      <c r="B9" s="68" t="s">
        <v>131</v>
      </c>
      <c r="C9" s="78"/>
      <c r="D9" s="68">
        <v>20</v>
      </c>
      <c r="E9" s="78"/>
      <c r="F9" s="83"/>
      <c r="G9" s="84"/>
      <c r="H9" s="83"/>
      <c r="I9" s="85"/>
      <c r="J9" s="85">
        <v>5514490</v>
      </c>
      <c r="K9" s="84"/>
      <c r="L9" s="100"/>
      <c r="M9" s="84"/>
      <c r="N9" s="85">
        <f>SUM(F9:L9)</f>
        <v>5514490</v>
      </c>
      <c r="O9" s="99"/>
      <c r="R9" s="98"/>
    </row>
    <row r="10" spans="1:18" ht="15" x14ac:dyDescent="0.3">
      <c r="B10" s="60" t="s">
        <v>172</v>
      </c>
      <c r="C10" s="78"/>
      <c r="D10" s="79"/>
      <c r="E10" s="78"/>
      <c r="F10" s="80">
        <f>SUM(F6:F9)</f>
        <v>432842995.31999999</v>
      </c>
      <c r="G10" s="81"/>
      <c r="H10" s="80">
        <f>SUM(H6:H9)</f>
        <v>0</v>
      </c>
      <c r="I10" s="82"/>
      <c r="J10" s="80">
        <f>SUM(J6:J9)</f>
        <v>13659133</v>
      </c>
      <c r="K10" s="81"/>
      <c r="L10" s="80">
        <f>SUM(L6:L9)</f>
        <v>-654284536.75999999</v>
      </c>
      <c r="M10" s="84"/>
      <c r="N10" s="80">
        <f>SUM(N6:N9)</f>
        <v>-207782408.44000003</v>
      </c>
      <c r="P10" s="70"/>
    </row>
    <row r="11" spans="1:18" ht="15" x14ac:dyDescent="0.3">
      <c r="B11" s="283" t="s">
        <v>114</v>
      </c>
      <c r="C11" s="88"/>
      <c r="D11" s="283"/>
      <c r="E11" s="88"/>
      <c r="F11" s="284">
        <f>F10-F6</f>
        <v>0</v>
      </c>
      <c r="G11" s="89"/>
      <c r="H11" s="284">
        <f>H10-H6</f>
        <v>0</v>
      </c>
      <c r="I11" s="89"/>
      <c r="J11" s="284">
        <f>J10-J6</f>
        <v>5514490</v>
      </c>
      <c r="K11" s="89"/>
      <c r="L11" s="284">
        <f>L10-L6</f>
        <v>-28325032.960000038</v>
      </c>
      <c r="M11" s="89"/>
      <c r="N11" s="284">
        <f>N10-N6</f>
        <v>-22810542.960000038</v>
      </c>
      <c r="P11" s="53"/>
    </row>
    <row r="12" spans="1:18" ht="9" customHeight="1" x14ac:dyDescent="0.35">
      <c r="D12" s="287"/>
      <c r="F12" s="287"/>
      <c r="H12" s="288"/>
      <c r="J12" s="287"/>
      <c r="L12" s="287"/>
      <c r="N12" s="287"/>
    </row>
    <row r="13" spans="1:18" ht="15" x14ac:dyDescent="0.3">
      <c r="B13" s="60" t="s">
        <v>148</v>
      </c>
      <c r="C13" s="78"/>
      <c r="D13" s="285"/>
      <c r="E13" s="78"/>
      <c r="F13" s="286">
        <v>432842995.31999999</v>
      </c>
      <c r="G13" s="81"/>
      <c r="H13" s="286">
        <v>69635354</v>
      </c>
      <c r="I13" s="82"/>
      <c r="J13" s="165">
        <v>20880656</v>
      </c>
      <c r="K13" s="81"/>
      <c r="L13" s="166">
        <v>-702802240.82000005</v>
      </c>
      <c r="M13" s="81"/>
      <c r="N13" s="166">
        <f>SUM(F13:L13)</f>
        <v>-179443235.50000006</v>
      </c>
    </row>
    <row r="14" spans="1:18" x14ac:dyDescent="0.35">
      <c r="B14" s="86" t="s">
        <v>48</v>
      </c>
      <c r="C14" s="78"/>
      <c r="D14" s="86" t="s">
        <v>155</v>
      </c>
      <c r="E14" s="78"/>
      <c r="F14" s="83"/>
      <c r="G14" s="84"/>
      <c r="H14" s="85"/>
      <c r="I14" s="84"/>
      <c r="J14" s="84"/>
      <c r="K14" s="84"/>
      <c r="L14" s="85">
        <v>49942.110000064597</v>
      </c>
      <c r="M14" s="84"/>
      <c r="N14" s="85">
        <f>SUM(F14:L14)</f>
        <v>49942.110000064597</v>
      </c>
    </row>
    <row r="15" spans="1:18" ht="15" x14ac:dyDescent="0.3">
      <c r="B15" s="68" t="s">
        <v>156</v>
      </c>
      <c r="C15" s="78"/>
      <c r="D15" s="68" t="s">
        <v>151</v>
      </c>
      <c r="E15" s="78"/>
      <c r="F15" s="83"/>
      <c r="G15" s="84"/>
      <c r="H15" s="92"/>
      <c r="I15" s="93"/>
      <c r="J15" s="93"/>
      <c r="K15" s="84"/>
      <c r="L15" s="85">
        <v>-13194406.050000003</v>
      </c>
      <c r="M15" s="84"/>
      <c r="N15" s="85">
        <f>SUM(F15:L15)</f>
        <v>-13194406.050000003</v>
      </c>
    </row>
    <row r="16" spans="1:18" ht="15" x14ac:dyDescent="0.3">
      <c r="B16" s="94" t="s">
        <v>131</v>
      </c>
      <c r="C16" s="78"/>
      <c r="D16" s="68">
        <v>20</v>
      </c>
      <c r="E16" s="78"/>
      <c r="F16" s="83"/>
      <c r="G16" s="84"/>
      <c r="H16" s="92"/>
      <c r="I16" s="93"/>
      <c r="J16" s="85">
        <v>6155217</v>
      </c>
      <c r="K16" s="84"/>
      <c r="L16" s="85"/>
      <c r="M16" s="84"/>
      <c r="N16" s="85">
        <f>SUM(F16:L16)</f>
        <v>6155217</v>
      </c>
    </row>
    <row r="17" spans="2:14" ht="15" x14ac:dyDescent="0.3">
      <c r="B17" s="60" t="s">
        <v>171</v>
      </c>
      <c r="C17" s="78"/>
      <c r="D17" s="79"/>
      <c r="E17" s="78"/>
      <c r="F17" s="80">
        <f>SUM(F13:F16)</f>
        <v>432842995.31999999</v>
      </c>
      <c r="G17" s="81"/>
      <c r="H17" s="80">
        <f>SUM(H13:H16)</f>
        <v>69635354</v>
      </c>
      <c r="I17" s="82"/>
      <c r="J17" s="80">
        <f>SUM(J13:J16)</f>
        <v>27035873</v>
      </c>
      <c r="K17" s="81"/>
      <c r="L17" s="80">
        <f>SUM(L13:L16)</f>
        <v>-715946704.75999999</v>
      </c>
      <c r="M17" s="84"/>
      <c r="N17" s="80">
        <f>SUM(N13:N16)</f>
        <v>-186432482.44</v>
      </c>
    </row>
    <row r="18" spans="2:14" ht="15" x14ac:dyDescent="0.3">
      <c r="B18" s="95" t="s">
        <v>114</v>
      </c>
      <c r="C18" s="289"/>
      <c r="D18" s="95"/>
      <c r="E18" s="289"/>
      <c r="F18" s="90">
        <f>F17-F13</f>
        <v>0</v>
      </c>
      <c r="G18" s="290"/>
      <c r="H18" s="90">
        <f>H17-H13</f>
        <v>0</v>
      </c>
      <c r="I18" s="290"/>
      <c r="J18" s="90">
        <f>J17-J13</f>
        <v>6155217</v>
      </c>
      <c r="K18" s="290"/>
      <c r="L18" s="90">
        <f>L17-L13</f>
        <v>-13144463.939999938</v>
      </c>
      <c r="M18" s="290"/>
      <c r="N18" s="90">
        <f>N17-N13</f>
        <v>-6989246.939999938</v>
      </c>
    </row>
    <row r="19" spans="2:14" ht="3.75" customHeight="1" x14ac:dyDescent="0.35">
      <c r="B19" s="291"/>
      <c r="C19" s="292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</row>
    <row r="20" spans="2:14" ht="15" x14ac:dyDescent="0.3">
      <c r="B20" s="78" t="s">
        <v>47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55"/>
  <sheetViews>
    <sheetView showGridLines="0" zoomScale="90" zoomScaleNormal="90" workbookViewId="0">
      <selection activeCell="N13" sqref="N13"/>
    </sheetView>
  </sheetViews>
  <sheetFormatPr defaultRowHeight="15" x14ac:dyDescent="0.3"/>
  <cols>
    <col min="1" max="1" width="5.5" style="3" customWidth="1"/>
    <col min="2" max="2" width="71.1640625" style="3" customWidth="1"/>
    <col min="3" max="3" width="2" style="3" customWidth="1"/>
    <col min="4" max="4" width="8.33203125" style="3" customWidth="1"/>
    <col min="5" max="5" width="16.83203125" style="3" customWidth="1"/>
    <col min="6" max="6" width="2.83203125" style="3" customWidth="1"/>
    <col min="7" max="7" width="16.83203125" style="3" customWidth="1"/>
    <col min="8" max="8" width="3.1640625" style="3" customWidth="1"/>
    <col min="9" max="9" width="9.33203125" style="3"/>
    <col min="10" max="10" width="16.1640625" style="3" bestFit="1" customWidth="1"/>
    <col min="11" max="16384" width="9.33203125" style="3"/>
  </cols>
  <sheetData>
    <row r="1" spans="1:8" x14ac:dyDescent="0.3">
      <c r="A1" s="320" t="s">
        <v>118</v>
      </c>
      <c r="B1" s="320"/>
      <c r="C1" s="320"/>
      <c r="D1" s="320"/>
      <c r="E1" s="320"/>
      <c r="F1" s="320"/>
      <c r="G1" s="320"/>
      <c r="H1" s="320"/>
    </row>
    <row r="2" spans="1:8" x14ac:dyDescent="0.3">
      <c r="A2" s="320"/>
      <c r="B2" s="320"/>
      <c r="C2" s="320"/>
      <c r="D2" s="320"/>
      <c r="E2" s="320"/>
      <c r="F2" s="320"/>
      <c r="G2" s="320"/>
      <c r="H2" s="320"/>
    </row>
    <row r="3" spans="1:8" x14ac:dyDescent="0.3">
      <c r="A3" s="219"/>
      <c r="B3" s="220"/>
      <c r="C3" s="219"/>
      <c r="D3" s="220"/>
    </row>
    <row r="4" spans="1:8" ht="18" customHeight="1" x14ac:dyDescent="0.3">
      <c r="A4" s="219"/>
      <c r="B4" s="318" t="s">
        <v>44</v>
      </c>
      <c r="C4" s="219"/>
      <c r="D4" s="316" t="s">
        <v>16</v>
      </c>
      <c r="E4" s="321" t="s">
        <v>168</v>
      </c>
      <c r="F4" s="321"/>
      <c r="G4" s="321"/>
    </row>
    <row r="5" spans="1:8" ht="19.5" customHeight="1" x14ac:dyDescent="0.3">
      <c r="A5" s="221"/>
      <c r="B5" s="318"/>
      <c r="C5" s="221"/>
      <c r="D5" s="316"/>
      <c r="E5" s="322"/>
      <c r="F5" s="322"/>
      <c r="G5" s="322"/>
    </row>
    <row r="6" spans="1:8" ht="15.75" x14ac:dyDescent="0.35">
      <c r="B6" s="319"/>
      <c r="C6" s="222"/>
      <c r="D6" s="317"/>
      <c r="E6" s="223">
        <v>2022</v>
      </c>
      <c r="F6" s="225"/>
      <c r="G6" s="223">
        <v>2021</v>
      </c>
      <c r="H6" s="224"/>
    </row>
    <row r="7" spans="1:8" x14ac:dyDescent="0.3">
      <c r="B7" s="226" t="s">
        <v>71</v>
      </c>
      <c r="C7" s="222"/>
      <c r="D7" s="7"/>
    </row>
    <row r="8" spans="1:8" x14ac:dyDescent="0.3">
      <c r="B8" s="226" t="s">
        <v>70</v>
      </c>
      <c r="C8" s="222"/>
      <c r="D8" s="242" t="s">
        <v>151</v>
      </c>
      <c r="E8" s="1">
        <v>-13194406.049999999</v>
      </c>
      <c r="G8" s="1">
        <v>-18002764.659999996</v>
      </c>
    </row>
    <row r="9" spans="1:8" x14ac:dyDescent="0.3">
      <c r="B9" s="227" t="s">
        <v>69</v>
      </c>
      <c r="C9" s="222"/>
      <c r="D9" s="7"/>
      <c r="E9" s="2"/>
      <c r="G9" s="2"/>
    </row>
    <row r="10" spans="1:8" x14ac:dyDescent="0.3">
      <c r="B10" s="228" t="s">
        <v>68</v>
      </c>
      <c r="C10" s="222"/>
      <c r="D10" s="7"/>
      <c r="E10" s="4">
        <v>9197781.9700000007</v>
      </c>
      <c r="G10" s="4">
        <v>8340958.5499999998</v>
      </c>
    </row>
    <row r="11" spans="1:8" x14ac:dyDescent="0.3">
      <c r="B11" s="228" t="s">
        <v>126</v>
      </c>
      <c r="C11" s="222"/>
      <c r="D11" s="7"/>
      <c r="E11" s="4">
        <v>0</v>
      </c>
      <c r="G11" s="4">
        <v>0</v>
      </c>
    </row>
    <row r="12" spans="1:8" x14ac:dyDescent="0.3">
      <c r="B12" s="228" t="s">
        <v>131</v>
      </c>
      <c r="C12" s="222"/>
      <c r="D12" s="242">
        <v>20</v>
      </c>
      <c r="E12" s="4">
        <v>6155217</v>
      </c>
      <c r="G12" s="4">
        <v>5514490</v>
      </c>
    </row>
    <row r="13" spans="1:8" x14ac:dyDescent="0.3">
      <c r="B13" s="228" t="s">
        <v>48</v>
      </c>
      <c r="C13" s="222"/>
      <c r="D13" s="242" t="s">
        <v>155</v>
      </c>
      <c r="E13" s="4">
        <v>49942.110000062734</v>
      </c>
      <c r="G13" s="4">
        <v>-10322268.300000034</v>
      </c>
    </row>
    <row r="14" spans="1:8" x14ac:dyDescent="0.3">
      <c r="B14" s="228" t="s">
        <v>162</v>
      </c>
      <c r="C14" s="222"/>
      <c r="D14" s="242">
        <v>25</v>
      </c>
      <c r="E14" s="4">
        <v>-6498326.6000000006</v>
      </c>
      <c r="G14" s="4">
        <v>-796971.37999999989</v>
      </c>
    </row>
    <row r="15" spans="1:8" x14ac:dyDescent="0.3">
      <c r="B15" s="228" t="s">
        <v>163</v>
      </c>
      <c r="C15" s="222"/>
      <c r="D15" s="242">
        <v>24</v>
      </c>
      <c r="E15" s="4">
        <v>930034.09</v>
      </c>
      <c r="G15" s="4">
        <v>759151.27</v>
      </c>
    </row>
    <row r="16" spans="1:8" x14ac:dyDescent="0.3">
      <c r="B16" s="228" t="s">
        <v>67</v>
      </c>
      <c r="C16" s="222"/>
      <c r="D16" s="242">
        <v>27</v>
      </c>
      <c r="E16" s="4">
        <v>12421443.74</v>
      </c>
      <c r="G16" s="4">
        <v>3328035.05</v>
      </c>
    </row>
    <row r="17" spans="2:7" x14ac:dyDescent="0.3">
      <c r="B17" s="228" t="s">
        <v>128</v>
      </c>
      <c r="C17" s="222"/>
      <c r="D17" s="242" t="s">
        <v>155</v>
      </c>
      <c r="E17" s="4">
        <v>0</v>
      </c>
      <c r="G17" s="4">
        <v>9298613.7699999977</v>
      </c>
    </row>
    <row r="18" spans="2:7" x14ac:dyDescent="0.3">
      <c r="B18" s="227" t="s">
        <v>66</v>
      </c>
      <c r="C18" s="222"/>
      <c r="D18" s="242"/>
      <c r="E18" s="4"/>
      <c r="G18" s="4"/>
    </row>
    <row r="19" spans="2:7" x14ac:dyDescent="0.3">
      <c r="B19" s="228" t="s">
        <v>140</v>
      </c>
      <c r="C19" s="222"/>
      <c r="D19" s="242">
        <f>BP!D8</f>
        <v>5</v>
      </c>
      <c r="E19" s="4">
        <v>-1573539.7499999995</v>
      </c>
      <c r="G19" s="4">
        <v>-2007185.12</v>
      </c>
    </row>
    <row r="20" spans="2:7" x14ac:dyDescent="0.3">
      <c r="B20" s="228" t="s">
        <v>12</v>
      </c>
      <c r="D20" s="245">
        <f>BP!D9</f>
        <v>7</v>
      </c>
      <c r="E20" s="4">
        <v>588474.08000000007</v>
      </c>
      <c r="G20" s="4">
        <v>5137150.1499999994</v>
      </c>
    </row>
    <row r="21" spans="2:7" x14ac:dyDescent="0.3">
      <c r="B21" s="228" t="s">
        <v>141</v>
      </c>
      <c r="D21" s="245">
        <f>BP!D10</f>
        <v>8</v>
      </c>
      <c r="E21" s="4">
        <v>-821107.6799999997</v>
      </c>
      <c r="G21" s="4">
        <v>-222301.58000000007</v>
      </c>
    </row>
    <row r="22" spans="2:7" x14ac:dyDescent="0.3">
      <c r="B22" s="228" t="s">
        <v>64</v>
      </c>
      <c r="D22" s="245"/>
      <c r="E22" s="4">
        <v>-76645.8</v>
      </c>
      <c r="G22" s="4">
        <v>600.08000000000175</v>
      </c>
    </row>
    <row r="23" spans="2:7" x14ac:dyDescent="0.3">
      <c r="B23" s="228" t="s">
        <v>65</v>
      </c>
      <c r="D23" s="245">
        <f>BP!D12</f>
        <v>6</v>
      </c>
      <c r="E23" s="4">
        <v>160666.77999999793</v>
      </c>
      <c r="G23" s="4">
        <v>-390804.69999999879</v>
      </c>
    </row>
    <row r="24" spans="2:7" x14ac:dyDescent="0.3">
      <c r="B24" s="228" t="s">
        <v>63</v>
      </c>
      <c r="D24" s="245">
        <f>BP!D17</f>
        <v>9</v>
      </c>
      <c r="E24" s="4">
        <v>52675.170000000391</v>
      </c>
      <c r="G24" s="4">
        <v>-756442.96999999974</v>
      </c>
    </row>
    <row r="25" spans="2:7" x14ac:dyDescent="0.3">
      <c r="B25" s="227" t="s">
        <v>62</v>
      </c>
      <c r="D25" s="245"/>
      <c r="E25" s="4"/>
      <c r="G25" s="4"/>
    </row>
    <row r="26" spans="2:7" x14ac:dyDescent="0.3">
      <c r="B26" s="228" t="s">
        <v>28</v>
      </c>
      <c r="D26" s="245">
        <v>13</v>
      </c>
      <c r="E26" s="4">
        <v>880674.73999999976</v>
      </c>
      <c r="G26" s="4">
        <v>1404532.3499999996</v>
      </c>
    </row>
    <row r="27" spans="2:7" x14ac:dyDescent="0.3">
      <c r="B27" s="228" t="s">
        <v>134</v>
      </c>
      <c r="D27" s="245">
        <f>BP!P8</f>
        <v>11</v>
      </c>
      <c r="E27" s="4">
        <v>2905235.99</v>
      </c>
      <c r="G27" s="4">
        <v>3040218</v>
      </c>
    </row>
    <row r="28" spans="2:7" x14ac:dyDescent="0.3">
      <c r="B28" s="228" t="s">
        <v>135</v>
      </c>
      <c r="D28" s="245">
        <f>BP!P9</f>
        <v>12</v>
      </c>
      <c r="E28" s="4">
        <v>4916486.5600000024</v>
      </c>
      <c r="G28" s="4">
        <v>5925275.0500000268</v>
      </c>
    </row>
    <row r="29" spans="2:7" x14ac:dyDescent="0.3">
      <c r="B29" s="228" t="s">
        <v>26</v>
      </c>
      <c r="D29" s="245" t="s">
        <v>158</v>
      </c>
      <c r="E29" s="4">
        <v>-570861.31000000145</v>
      </c>
      <c r="G29" s="4">
        <v>345755.52999999886</v>
      </c>
    </row>
    <row r="30" spans="2:7" x14ac:dyDescent="0.3">
      <c r="B30" s="228" t="s">
        <v>61</v>
      </c>
      <c r="D30" s="246" t="s">
        <v>166</v>
      </c>
      <c r="E30" s="4">
        <v>-1221742.7099999916</v>
      </c>
      <c r="G30" s="4">
        <v>-157336.56000001571</v>
      </c>
    </row>
    <row r="31" spans="2:7" hidden="1" x14ac:dyDescent="0.3">
      <c r="B31" s="228" t="s">
        <v>127</v>
      </c>
      <c r="D31" s="245" t="s">
        <v>159</v>
      </c>
      <c r="E31" s="4"/>
      <c r="G31" s="4"/>
    </row>
    <row r="32" spans="2:7" x14ac:dyDescent="0.3">
      <c r="B32" s="226" t="s">
        <v>60</v>
      </c>
      <c r="D32" s="245"/>
      <c r="E32" s="1"/>
      <c r="G32" s="1"/>
    </row>
    <row r="33" spans="2:7" x14ac:dyDescent="0.3">
      <c r="B33" s="227" t="s">
        <v>59</v>
      </c>
      <c r="D33" s="245"/>
      <c r="E33" s="4"/>
      <c r="G33" s="4"/>
    </row>
    <row r="34" spans="2:7" ht="6" customHeight="1" x14ac:dyDescent="0.3">
      <c r="B34" s="227"/>
      <c r="E34" s="4"/>
      <c r="G34" s="4"/>
    </row>
    <row r="35" spans="2:7" x14ac:dyDescent="0.3">
      <c r="B35" s="229" t="s">
        <v>58</v>
      </c>
      <c r="E35" s="5">
        <v>14302002.330000071</v>
      </c>
      <c r="G35" s="5">
        <v>10438704.529999981</v>
      </c>
    </row>
    <row r="36" spans="2:7" ht="6" customHeight="1" x14ac:dyDescent="0.3">
      <c r="B36" s="8"/>
      <c r="E36" s="2"/>
      <c r="G36" s="2"/>
    </row>
    <row r="37" spans="2:7" x14ac:dyDescent="0.3">
      <c r="B37" s="226" t="s">
        <v>57</v>
      </c>
      <c r="E37" s="2"/>
      <c r="G37" s="2"/>
    </row>
    <row r="38" spans="2:7" x14ac:dyDescent="0.3">
      <c r="B38" s="227" t="s">
        <v>56</v>
      </c>
      <c r="D38" s="243">
        <v>10</v>
      </c>
      <c r="E38" s="6">
        <v>-20376885.27</v>
      </c>
      <c r="G38" s="6">
        <v>-9758158.379999999</v>
      </c>
    </row>
    <row r="39" spans="2:7" ht="13.5" customHeight="1" x14ac:dyDescent="0.3">
      <c r="B39" s="227" t="s">
        <v>150</v>
      </c>
      <c r="D39" s="243"/>
      <c r="E39" s="6">
        <v>-57184.08</v>
      </c>
      <c r="G39" s="6"/>
    </row>
    <row r="40" spans="2:7" x14ac:dyDescent="0.3">
      <c r="B40" s="229" t="s">
        <v>55</v>
      </c>
      <c r="E40" s="5">
        <v>-20434069.349999998</v>
      </c>
      <c r="G40" s="5">
        <v>-9758158.379999999</v>
      </c>
    </row>
    <row r="41" spans="2:7" ht="6" customHeight="1" x14ac:dyDescent="0.3">
      <c r="B41" s="230"/>
      <c r="E41" s="9"/>
      <c r="G41" s="9"/>
    </row>
    <row r="42" spans="2:7" x14ac:dyDescent="0.3">
      <c r="B42" s="226" t="s">
        <v>54</v>
      </c>
      <c r="E42" s="2"/>
      <c r="G42" s="2"/>
    </row>
    <row r="43" spans="2:7" ht="15" customHeight="1" x14ac:dyDescent="0.3">
      <c r="B43" s="227" t="s">
        <v>53</v>
      </c>
      <c r="E43" s="6">
        <v>0</v>
      </c>
      <c r="G43" s="6">
        <v>0</v>
      </c>
    </row>
    <row r="44" spans="2:7" ht="6" customHeight="1" x14ac:dyDescent="0.3">
      <c r="B44" s="8"/>
      <c r="E44" s="2"/>
      <c r="G44" s="2"/>
    </row>
    <row r="45" spans="2:7" x14ac:dyDescent="0.3">
      <c r="B45" s="229" t="s">
        <v>52</v>
      </c>
      <c r="E45" s="5">
        <v>0</v>
      </c>
      <c r="G45" s="5">
        <v>0</v>
      </c>
    </row>
    <row r="46" spans="2:7" ht="6" customHeight="1" x14ac:dyDescent="0.3">
      <c r="B46" s="8"/>
      <c r="E46" s="2"/>
      <c r="G46" s="2"/>
    </row>
    <row r="47" spans="2:7" x14ac:dyDescent="0.3">
      <c r="B47" s="229" t="s">
        <v>51</v>
      </c>
      <c r="E47" s="5">
        <v>-6132067.0199999269</v>
      </c>
      <c r="G47" s="5">
        <v>680546.14999998175</v>
      </c>
    </row>
    <row r="48" spans="2:7" ht="6" customHeight="1" x14ac:dyDescent="0.3">
      <c r="B48" s="8"/>
      <c r="E48" s="2"/>
      <c r="G48" s="2"/>
    </row>
    <row r="49" spans="1:8" ht="15" customHeight="1" x14ac:dyDescent="0.3">
      <c r="B49" s="231" t="s">
        <v>116</v>
      </c>
      <c r="D49" s="243">
        <f>BP!D7</f>
        <v>4</v>
      </c>
      <c r="E49" s="4">
        <v>70658100.620000005</v>
      </c>
      <c r="G49" s="4">
        <v>17790908.399999999</v>
      </c>
    </row>
    <row r="50" spans="1:8" ht="6" customHeight="1" x14ac:dyDescent="0.3">
      <c r="B50" s="8"/>
      <c r="D50" s="243"/>
      <c r="E50" s="2"/>
      <c r="G50" s="2"/>
    </row>
    <row r="51" spans="1:8" ht="15" customHeight="1" x14ac:dyDescent="0.3">
      <c r="B51" s="231" t="s">
        <v>117</v>
      </c>
      <c r="D51" s="243">
        <f>D49</f>
        <v>4</v>
      </c>
      <c r="E51" s="4">
        <v>64526033.600000001</v>
      </c>
      <c r="G51" s="4">
        <v>18471454.550000001</v>
      </c>
    </row>
    <row r="52" spans="1:8" ht="6" customHeight="1" x14ac:dyDescent="0.3">
      <c r="B52" s="8"/>
      <c r="E52" s="2"/>
      <c r="G52" s="2"/>
    </row>
    <row r="53" spans="1:8" x14ac:dyDescent="0.3">
      <c r="A53" s="231"/>
      <c r="B53" s="229" t="s">
        <v>50</v>
      </c>
      <c r="E53" s="5">
        <v>-6132067.0200000033</v>
      </c>
      <c r="G53" s="5">
        <v>680546.15000000224</v>
      </c>
    </row>
    <row r="54" spans="1:8" x14ac:dyDescent="0.3">
      <c r="B54" s="232" t="s">
        <v>47</v>
      </c>
    </row>
    <row r="55" spans="1:8" x14ac:dyDescent="0.3">
      <c r="E55" s="70">
        <f>E47-E53</f>
        <v>7.6368451118469238E-8</v>
      </c>
      <c r="F55" s="70"/>
      <c r="G55" s="70">
        <f>G47-G53</f>
        <v>-2.0489096641540527E-8</v>
      </c>
      <c r="H55" s="70"/>
    </row>
  </sheetData>
  <mergeCells count="4">
    <mergeCell ref="D4:D6"/>
    <mergeCell ref="B4:B6"/>
    <mergeCell ref="A1:H2"/>
    <mergeCell ref="E4:G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1" orientation="portrait" r:id="rId1"/>
  <ignoredErrors>
    <ignoredError sqref="D3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showGridLines="0" tabSelected="1" zoomScale="90" zoomScaleNormal="90" zoomScaleSheetLayoutView="90" workbookViewId="0">
      <selection activeCell="L14" sqref="L14"/>
    </sheetView>
  </sheetViews>
  <sheetFormatPr defaultRowHeight="15" x14ac:dyDescent="0.3"/>
  <cols>
    <col min="1" max="1" width="4.6640625" style="168" customWidth="1"/>
    <col min="2" max="2" width="6.33203125" style="189" bestFit="1" customWidth="1"/>
    <col min="3" max="3" width="68.33203125" style="167" bestFit="1" customWidth="1"/>
    <col min="4" max="4" width="2" style="167" customWidth="1"/>
    <col min="5" max="5" width="8.6640625" style="167" customWidth="1"/>
    <col min="6" max="6" width="2" style="167" customWidth="1"/>
    <col min="7" max="7" width="18.83203125" style="167" customWidth="1"/>
    <col min="8" max="8" width="2.33203125" style="186" customWidth="1"/>
    <col min="9" max="9" width="18.83203125" style="167" customWidth="1"/>
    <col min="10" max="10" width="10.33203125" style="167" customWidth="1"/>
    <col min="11" max="11" width="3.33203125" style="167" customWidth="1"/>
    <col min="12" max="12" width="9.83203125" style="167" customWidth="1"/>
    <col min="13" max="13" width="9.33203125" style="167"/>
    <col min="14" max="14" width="17.83203125" style="167" customWidth="1"/>
    <col min="15" max="16384" width="9.33203125" style="167"/>
  </cols>
  <sheetData>
    <row r="1" spans="1:17" ht="15.75" customHeight="1" x14ac:dyDescent="0.3">
      <c r="A1" s="325" t="s">
        <v>119</v>
      </c>
      <c r="B1" s="325"/>
      <c r="C1" s="325"/>
      <c r="D1" s="325"/>
      <c r="E1" s="325"/>
      <c r="F1" s="325"/>
      <c r="G1" s="325"/>
      <c r="H1" s="325"/>
      <c r="I1" s="325"/>
    </row>
    <row r="2" spans="1:17" x14ac:dyDescent="0.3">
      <c r="A2" s="325"/>
      <c r="B2" s="325"/>
      <c r="C2" s="325"/>
      <c r="D2" s="325"/>
      <c r="E2" s="325"/>
      <c r="F2" s="325"/>
      <c r="G2" s="325"/>
      <c r="H2" s="325"/>
      <c r="I2" s="325"/>
    </row>
    <row r="3" spans="1:17" ht="11.25" customHeight="1" x14ac:dyDescent="0.3">
      <c r="B3" s="169"/>
      <c r="C3" s="170"/>
      <c r="D3" s="171"/>
      <c r="E3" s="170"/>
      <c r="F3" s="171"/>
      <c r="G3" s="172"/>
      <c r="H3" s="172"/>
      <c r="I3" s="172"/>
    </row>
    <row r="4" spans="1:17" ht="34.5" customHeight="1" x14ac:dyDescent="0.3">
      <c r="B4" s="294"/>
      <c r="C4" s="293" t="s">
        <v>44</v>
      </c>
      <c r="D4" s="171"/>
      <c r="E4" s="293" t="s">
        <v>16</v>
      </c>
      <c r="F4" s="171"/>
      <c r="G4" s="324" t="s">
        <v>168</v>
      </c>
      <c r="H4" s="324"/>
      <c r="I4" s="324"/>
    </row>
    <row r="5" spans="1:17" ht="21.75" customHeight="1" x14ac:dyDescent="0.3">
      <c r="B5" s="173"/>
      <c r="C5" s="174"/>
      <c r="D5" s="175"/>
      <c r="E5" s="176"/>
      <c r="F5" s="175"/>
      <c r="G5" s="177">
        <v>2022</v>
      </c>
      <c r="H5" s="178"/>
      <c r="I5" s="177">
        <v>2021</v>
      </c>
      <c r="N5" s="179"/>
    </row>
    <row r="6" spans="1:17" x14ac:dyDescent="0.3">
      <c r="B6" s="173"/>
      <c r="C6" s="174"/>
      <c r="D6" s="175"/>
      <c r="E6" s="176"/>
      <c r="F6" s="175"/>
      <c r="G6" s="106"/>
      <c r="H6" s="180"/>
      <c r="I6" s="77"/>
      <c r="N6" s="179"/>
    </row>
    <row r="7" spans="1:17" ht="15.75" x14ac:dyDescent="0.35">
      <c r="B7" s="181">
        <v>1</v>
      </c>
      <c r="C7" s="182" t="s">
        <v>112</v>
      </c>
      <c r="D7" s="183"/>
      <c r="E7" s="183"/>
      <c r="F7" s="183"/>
      <c r="G7" s="184">
        <v>51176075.390000001</v>
      </c>
      <c r="H7" s="185"/>
      <c r="I7" s="184">
        <v>42430812.530000001</v>
      </c>
      <c r="N7" s="187"/>
      <c r="O7" s="188"/>
    </row>
    <row r="8" spans="1:17" ht="15.75" x14ac:dyDescent="0.35">
      <c r="B8" s="189" t="s">
        <v>111</v>
      </c>
      <c r="C8" s="190" t="s">
        <v>110</v>
      </c>
      <c r="D8" s="190"/>
      <c r="E8" s="190">
        <v>21</v>
      </c>
      <c r="F8" s="190"/>
      <c r="G8" s="191">
        <v>52106109.480000004</v>
      </c>
      <c r="H8" s="192"/>
      <c r="I8" s="193">
        <v>43189963.800000004</v>
      </c>
      <c r="N8" s="193"/>
      <c r="O8" s="188"/>
    </row>
    <row r="9" spans="1:17" ht="15.75" x14ac:dyDescent="0.35">
      <c r="B9" s="189" t="s">
        <v>109</v>
      </c>
      <c r="C9" s="194" t="s">
        <v>108</v>
      </c>
      <c r="D9" s="194"/>
      <c r="E9" s="194">
        <v>24</v>
      </c>
      <c r="F9" s="194"/>
      <c r="G9" s="191">
        <v>-930034.09</v>
      </c>
      <c r="H9" s="192"/>
      <c r="I9" s="193">
        <v>-759151.27</v>
      </c>
      <c r="N9" s="193"/>
      <c r="O9" s="188"/>
    </row>
    <row r="10" spans="1:17" ht="6" customHeight="1" x14ac:dyDescent="0.3">
      <c r="B10" s="195"/>
      <c r="C10" s="196"/>
      <c r="D10" s="175"/>
      <c r="E10" s="175"/>
      <c r="F10" s="175"/>
      <c r="G10" s="197"/>
      <c r="H10" s="198"/>
      <c r="I10" s="197"/>
      <c r="N10" s="199"/>
    </row>
    <row r="11" spans="1:17" ht="15.75" x14ac:dyDescent="0.35">
      <c r="B11" s="174">
        <v>2</v>
      </c>
      <c r="C11" s="200" t="s">
        <v>107</v>
      </c>
      <c r="D11" s="183"/>
      <c r="E11" s="183"/>
      <c r="F11" s="183"/>
      <c r="G11" s="184">
        <v>-16914977.18</v>
      </c>
      <c r="H11" s="185"/>
      <c r="I11" s="184">
        <v>-10652005.910000002</v>
      </c>
      <c r="N11" s="187"/>
      <c r="O11" s="188"/>
    </row>
    <row r="12" spans="1:17" ht="15.75" x14ac:dyDescent="0.35">
      <c r="B12" s="189" t="s">
        <v>106</v>
      </c>
      <c r="C12" s="190" t="s">
        <v>142</v>
      </c>
      <c r="D12" s="190"/>
      <c r="E12" s="190">
        <v>22</v>
      </c>
      <c r="F12" s="190"/>
      <c r="G12" s="191">
        <v>-10619299.82</v>
      </c>
      <c r="H12" s="192"/>
      <c r="I12" s="193">
        <v>-7319595.6800000006</v>
      </c>
      <c r="N12" s="193"/>
      <c r="O12" s="188"/>
    </row>
    <row r="13" spans="1:17" ht="15.75" x14ac:dyDescent="0.35">
      <c r="B13" s="189" t="s">
        <v>104</v>
      </c>
      <c r="C13" s="190" t="s">
        <v>105</v>
      </c>
      <c r="D13" s="190"/>
      <c r="E13" s="190">
        <v>22</v>
      </c>
      <c r="F13" s="190"/>
      <c r="G13" s="191">
        <v>-5895657.0700000003</v>
      </c>
      <c r="H13" s="192"/>
      <c r="I13" s="193">
        <v>-3159798.0100000002</v>
      </c>
      <c r="N13" s="193"/>
      <c r="O13" s="188"/>
    </row>
    <row r="14" spans="1:17" ht="15.75" x14ac:dyDescent="0.35">
      <c r="B14" s="189" t="s">
        <v>102</v>
      </c>
      <c r="C14" s="190" t="s">
        <v>103</v>
      </c>
      <c r="D14" s="190"/>
      <c r="E14" s="190">
        <v>10</v>
      </c>
      <c r="F14" s="190"/>
      <c r="G14" s="191">
        <v>0</v>
      </c>
      <c r="H14" s="192"/>
      <c r="I14" s="193">
        <v>0</v>
      </c>
      <c r="L14" s="201"/>
      <c r="N14" s="193"/>
      <c r="O14" s="188"/>
      <c r="P14" s="188"/>
      <c r="Q14" s="202"/>
    </row>
    <row r="15" spans="1:17" ht="15.75" x14ac:dyDescent="0.35">
      <c r="B15" s="189" t="s">
        <v>144</v>
      </c>
      <c r="C15" s="190" t="s">
        <v>143</v>
      </c>
      <c r="D15" s="190"/>
      <c r="E15" s="190">
        <v>26</v>
      </c>
      <c r="F15" s="190"/>
      <c r="G15" s="191">
        <v>-400020.29000000004</v>
      </c>
      <c r="H15" s="198"/>
      <c r="I15" s="199">
        <v>-172612.22</v>
      </c>
      <c r="N15" s="199"/>
      <c r="O15" s="188"/>
    </row>
    <row r="16" spans="1:17" ht="6" customHeight="1" x14ac:dyDescent="0.3">
      <c r="B16" s="195"/>
      <c r="C16" s="175"/>
      <c r="D16" s="175"/>
      <c r="E16" s="175"/>
      <c r="F16" s="175"/>
      <c r="G16" s="199"/>
      <c r="H16" s="198"/>
      <c r="I16" s="199"/>
      <c r="N16" s="199"/>
    </row>
    <row r="17" spans="2:16" ht="15.75" x14ac:dyDescent="0.35">
      <c r="B17" s="181">
        <v>3</v>
      </c>
      <c r="C17" s="182" t="s">
        <v>101</v>
      </c>
      <c r="D17" s="183"/>
      <c r="E17" s="183"/>
      <c r="F17" s="183"/>
      <c r="G17" s="184">
        <v>34261098.210000001</v>
      </c>
      <c r="H17" s="185"/>
      <c r="I17" s="184">
        <v>31778806.619999997</v>
      </c>
      <c r="N17" s="187"/>
      <c r="O17" s="188"/>
    </row>
    <row r="18" spans="2:16" ht="4.5" customHeight="1" x14ac:dyDescent="0.3">
      <c r="B18" s="181"/>
      <c r="C18" s="182"/>
      <c r="D18" s="183"/>
      <c r="E18" s="183"/>
      <c r="F18" s="183"/>
      <c r="G18" s="184"/>
      <c r="H18" s="185"/>
      <c r="I18" s="184"/>
      <c r="N18" s="187"/>
    </row>
    <row r="19" spans="2:16" ht="15.75" x14ac:dyDescent="0.35">
      <c r="B19" s="181">
        <v>4</v>
      </c>
      <c r="C19" s="182" t="s">
        <v>100</v>
      </c>
      <c r="D19" s="183"/>
      <c r="E19" s="183"/>
      <c r="F19" s="183"/>
      <c r="G19" s="184">
        <v>-2699455.37</v>
      </c>
      <c r="H19" s="185"/>
      <c r="I19" s="184">
        <v>-7543987.1699999999</v>
      </c>
      <c r="N19" s="187"/>
      <c r="O19" s="188"/>
    </row>
    <row r="20" spans="2:16" ht="15.75" x14ac:dyDescent="0.35">
      <c r="B20" s="189" t="s">
        <v>99</v>
      </c>
      <c r="C20" s="194" t="s">
        <v>68</v>
      </c>
      <c r="D20" s="194"/>
      <c r="E20" s="244" t="s">
        <v>157</v>
      </c>
      <c r="F20" s="194"/>
      <c r="G20" s="191">
        <v>-9197781.9700000007</v>
      </c>
      <c r="H20" s="192"/>
      <c r="I20" s="193">
        <v>-8340958.5499999998</v>
      </c>
      <c r="L20" s="202"/>
      <c r="N20" s="193"/>
      <c r="O20" s="188"/>
      <c r="P20" s="188"/>
    </row>
    <row r="21" spans="2:16" ht="15.75" x14ac:dyDescent="0.35">
      <c r="B21" s="189" t="s">
        <v>98</v>
      </c>
      <c r="C21" s="194" t="s">
        <v>27</v>
      </c>
      <c r="D21" s="194"/>
      <c r="E21" s="194">
        <v>25</v>
      </c>
      <c r="F21" s="194"/>
      <c r="G21" s="191">
        <v>6498326.6000000006</v>
      </c>
      <c r="H21" s="192"/>
      <c r="I21" s="193">
        <v>796971.38000000012</v>
      </c>
      <c r="L21" s="201"/>
      <c r="N21" s="193"/>
      <c r="O21" s="188"/>
      <c r="P21" s="188"/>
    </row>
    <row r="22" spans="2:16" ht="6" customHeight="1" x14ac:dyDescent="0.3">
      <c r="B22" s="195"/>
      <c r="C22" s="175"/>
      <c r="D22" s="175"/>
      <c r="E22" s="175"/>
      <c r="F22" s="175"/>
      <c r="G22" s="199"/>
      <c r="H22" s="198"/>
      <c r="I22" s="199"/>
      <c r="N22" s="199"/>
    </row>
    <row r="23" spans="2:16" ht="15.75" x14ac:dyDescent="0.35">
      <c r="B23" s="181">
        <v>5</v>
      </c>
      <c r="C23" s="182" t="s">
        <v>97</v>
      </c>
      <c r="D23" s="183"/>
      <c r="E23" s="183"/>
      <c r="F23" s="183"/>
      <c r="G23" s="184">
        <v>31561642.84</v>
      </c>
      <c r="H23" s="185"/>
      <c r="I23" s="184">
        <v>24234819.449999996</v>
      </c>
      <c r="N23" s="187"/>
      <c r="O23" s="188"/>
    </row>
    <row r="24" spans="2:16" ht="4.5" customHeight="1" x14ac:dyDescent="0.3">
      <c r="B24" s="203"/>
      <c r="C24" s="204"/>
      <c r="D24" s="175"/>
      <c r="E24" s="175"/>
      <c r="F24" s="175"/>
      <c r="G24" s="205"/>
      <c r="H24" s="198"/>
      <c r="I24" s="205"/>
      <c r="N24" s="199"/>
    </row>
    <row r="25" spans="2:16" ht="15.75" x14ac:dyDescent="0.35">
      <c r="B25" s="174">
        <v>6</v>
      </c>
      <c r="C25" s="200" t="s">
        <v>96</v>
      </c>
      <c r="D25" s="183"/>
      <c r="E25" s="183"/>
      <c r="F25" s="183"/>
      <c r="G25" s="206">
        <v>16002049.769999996</v>
      </c>
      <c r="H25" s="185"/>
      <c r="I25" s="206">
        <v>1482276.8900000001</v>
      </c>
      <c r="N25" s="187"/>
      <c r="O25" s="188"/>
    </row>
    <row r="26" spans="2:16" ht="15.75" x14ac:dyDescent="0.35">
      <c r="B26" s="189" t="s">
        <v>95</v>
      </c>
      <c r="C26" s="190" t="s">
        <v>34</v>
      </c>
      <c r="D26" s="190"/>
      <c r="E26" s="190">
        <v>27</v>
      </c>
      <c r="F26" s="190"/>
      <c r="G26" s="191">
        <v>4100125.77</v>
      </c>
      <c r="H26" s="192"/>
      <c r="I26" s="193">
        <v>847043.11</v>
      </c>
      <c r="N26" s="193"/>
      <c r="O26" s="188"/>
    </row>
    <row r="27" spans="2:16" ht="15.75" x14ac:dyDescent="0.35">
      <c r="B27" s="189" t="s">
        <v>94</v>
      </c>
      <c r="C27" s="190" t="s">
        <v>93</v>
      </c>
      <c r="D27" s="190"/>
      <c r="E27" s="190">
        <v>26</v>
      </c>
      <c r="F27" s="190"/>
      <c r="G27" s="191">
        <v>11901923.999999996</v>
      </c>
      <c r="H27" s="198"/>
      <c r="I27" s="199">
        <v>635233.78000000026</v>
      </c>
      <c r="K27" s="70"/>
      <c r="N27" s="199"/>
      <c r="O27" s="188"/>
    </row>
    <row r="28" spans="2:16" ht="6" customHeight="1" x14ac:dyDescent="0.3">
      <c r="B28" s="195"/>
      <c r="C28" s="175"/>
      <c r="D28" s="175"/>
      <c r="E28" s="175"/>
      <c r="F28" s="175"/>
      <c r="G28" s="199"/>
      <c r="H28" s="198"/>
      <c r="I28" s="199"/>
      <c r="N28" s="199"/>
    </row>
    <row r="29" spans="2:16" x14ac:dyDescent="0.3">
      <c r="B29" s="181">
        <v>7</v>
      </c>
      <c r="C29" s="182" t="s">
        <v>92</v>
      </c>
      <c r="D29" s="183"/>
      <c r="E29" s="183"/>
      <c r="F29" s="183"/>
      <c r="G29" s="184">
        <v>47563692.609999999</v>
      </c>
      <c r="H29" s="185"/>
      <c r="I29" s="184">
        <v>25717096.339999996</v>
      </c>
      <c r="K29" s="207"/>
      <c r="N29" s="187"/>
    </row>
    <row r="30" spans="2:16" ht="5.25" customHeight="1" x14ac:dyDescent="0.3">
      <c r="B30" s="203"/>
      <c r="C30" s="175"/>
      <c r="D30" s="175"/>
      <c r="E30" s="175"/>
      <c r="F30" s="175"/>
      <c r="G30" s="199"/>
      <c r="H30" s="198"/>
      <c r="I30" s="199"/>
      <c r="N30" s="199"/>
    </row>
    <row r="31" spans="2:16" ht="15.75" x14ac:dyDescent="0.35">
      <c r="B31" s="181">
        <v>8</v>
      </c>
      <c r="C31" s="182" t="s">
        <v>91</v>
      </c>
      <c r="D31" s="183"/>
      <c r="E31" s="183"/>
      <c r="F31" s="183"/>
      <c r="G31" s="184">
        <v>47563692.609999999</v>
      </c>
      <c r="H31" s="185"/>
      <c r="I31" s="184">
        <v>25717096.34</v>
      </c>
      <c r="L31" s="202"/>
      <c r="N31" s="187"/>
      <c r="O31" s="188"/>
    </row>
    <row r="32" spans="2:16" ht="15.75" x14ac:dyDescent="0.35">
      <c r="B32" s="208" t="s">
        <v>90</v>
      </c>
      <c r="C32" s="209" t="s">
        <v>89</v>
      </c>
      <c r="D32" s="209"/>
      <c r="E32" s="168"/>
      <c r="F32" s="209"/>
      <c r="G32" s="210">
        <v>25668916.469999999</v>
      </c>
      <c r="H32" s="185"/>
      <c r="I32" s="210">
        <v>24528132.180000003</v>
      </c>
      <c r="N32" s="187"/>
      <c r="O32" s="188"/>
    </row>
    <row r="33" spans="1:15" ht="15.75" x14ac:dyDescent="0.35">
      <c r="B33" s="189" t="s">
        <v>88</v>
      </c>
      <c r="C33" s="211" t="s">
        <v>87</v>
      </c>
      <c r="D33" s="211"/>
      <c r="E33" s="168" t="s">
        <v>157</v>
      </c>
      <c r="F33" s="211"/>
      <c r="G33" s="191">
        <v>19677154.069999997</v>
      </c>
      <c r="H33" s="198"/>
      <c r="I33" s="199">
        <v>18909698.84</v>
      </c>
      <c r="N33" s="199"/>
      <c r="O33" s="188"/>
    </row>
    <row r="34" spans="1:15" ht="15.75" x14ac:dyDescent="0.35">
      <c r="B34" s="189" t="s">
        <v>86</v>
      </c>
      <c r="C34" s="211" t="s">
        <v>85</v>
      </c>
      <c r="D34" s="211"/>
      <c r="E34" s="168" t="s">
        <v>157</v>
      </c>
      <c r="F34" s="211"/>
      <c r="G34" s="191">
        <v>4206926.7100000009</v>
      </c>
      <c r="H34" s="198"/>
      <c r="I34" s="199">
        <v>4314648.08</v>
      </c>
      <c r="L34" s="188"/>
      <c r="N34" s="199"/>
      <c r="O34" s="188"/>
    </row>
    <row r="35" spans="1:15" ht="15.75" x14ac:dyDescent="0.35">
      <c r="B35" s="189" t="s">
        <v>145</v>
      </c>
      <c r="C35" s="211" t="s">
        <v>146</v>
      </c>
      <c r="D35" s="211"/>
      <c r="E35" s="168" t="s">
        <v>157</v>
      </c>
      <c r="F35" s="211"/>
      <c r="G35" s="191">
        <v>1784835.69</v>
      </c>
      <c r="H35" s="198"/>
      <c r="I35" s="199">
        <v>1303785.26</v>
      </c>
      <c r="L35" s="188"/>
      <c r="N35" s="199"/>
      <c r="O35" s="188"/>
    </row>
    <row r="36" spans="1:15" ht="6" customHeight="1" x14ac:dyDescent="0.3">
      <c r="C36" s="175"/>
      <c r="D36" s="175"/>
      <c r="E36" s="175"/>
      <c r="F36" s="175"/>
      <c r="G36" s="212"/>
      <c r="H36" s="213"/>
      <c r="I36" s="212"/>
      <c r="N36" s="212"/>
    </row>
    <row r="37" spans="1:15" ht="15.75" x14ac:dyDescent="0.35">
      <c r="B37" s="208" t="s">
        <v>84</v>
      </c>
      <c r="C37" s="209" t="s">
        <v>82</v>
      </c>
      <c r="D37" s="209"/>
      <c r="E37" s="209"/>
      <c r="F37" s="209"/>
      <c r="G37" s="187">
        <v>6303080.1100000003</v>
      </c>
      <c r="H37" s="185"/>
      <c r="I37" s="187">
        <v>5029940.29</v>
      </c>
      <c r="N37" s="187"/>
      <c r="O37" s="188"/>
    </row>
    <row r="38" spans="1:15" x14ac:dyDescent="0.3">
      <c r="B38" s="189" t="s">
        <v>83</v>
      </c>
      <c r="C38" s="211" t="s">
        <v>82</v>
      </c>
      <c r="D38" s="211"/>
      <c r="E38" s="211"/>
      <c r="F38" s="211"/>
      <c r="G38" s="191">
        <v>6303080.1100000003</v>
      </c>
      <c r="H38" s="198"/>
      <c r="I38" s="199">
        <v>5029940.29</v>
      </c>
    </row>
    <row r="39" spans="1:15" ht="6" customHeight="1" x14ac:dyDescent="0.3">
      <c r="C39" s="175"/>
      <c r="D39" s="175"/>
      <c r="E39" s="175"/>
      <c r="F39" s="175"/>
      <c r="G39" s="199"/>
      <c r="H39" s="198"/>
      <c r="I39" s="199"/>
    </row>
    <row r="40" spans="1:15" x14ac:dyDescent="0.3">
      <c r="B40" s="208" t="s">
        <v>81</v>
      </c>
      <c r="C40" s="209" t="s">
        <v>80</v>
      </c>
      <c r="D40" s="209"/>
      <c r="E40" s="209"/>
      <c r="F40" s="209"/>
      <c r="G40" s="187">
        <v>28786102.079999998</v>
      </c>
      <c r="H40" s="185"/>
      <c r="I40" s="187">
        <v>14161788.529999999</v>
      </c>
    </row>
    <row r="41" spans="1:15" x14ac:dyDescent="0.3">
      <c r="B41" s="189" t="s">
        <v>79</v>
      </c>
      <c r="C41" s="214" t="s">
        <v>78</v>
      </c>
      <c r="D41" s="211"/>
      <c r="E41" s="168">
        <v>27</v>
      </c>
      <c r="F41" s="211"/>
      <c r="G41" s="191">
        <v>28786102.079999998</v>
      </c>
      <c r="H41" s="198"/>
      <c r="I41" s="199">
        <v>14161788.529999999</v>
      </c>
    </row>
    <row r="42" spans="1:15" x14ac:dyDescent="0.3">
      <c r="B42" s="189" t="s">
        <v>77</v>
      </c>
      <c r="C42" s="211" t="s">
        <v>76</v>
      </c>
      <c r="D42" s="211"/>
      <c r="E42" s="211"/>
      <c r="F42" s="211"/>
      <c r="G42" s="191">
        <v>0</v>
      </c>
      <c r="H42" s="198"/>
      <c r="I42" s="199">
        <v>0</v>
      </c>
    </row>
    <row r="43" spans="1:15" ht="6" customHeight="1" x14ac:dyDescent="0.3">
      <c r="C43" s="175"/>
      <c r="D43" s="175"/>
      <c r="E43" s="175"/>
      <c r="F43" s="175"/>
      <c r="G43" s="199"/>
      <c r="H43" s="198"/>
      <c r="I43" s="199"/>
    </row>
    <row r="44" spans="1:15" x14ac:dyDescent="0.3">
      <c r="B44" s="208" t="s">
        <v>75</v>
      </c>
      <c r="C44" s="209" t="s">
        <v>74</v>
      </c>
      <c r="D44" s="209"/>
      <c r="E44" s="209"/>
      <c r="F44" s="209"/>
      <c r="G44" s="187">
        <v>-13194406.050000001</v>
      </c>
      <c r="H44" s="185"/>
      <c r="I44" s="187">
        <v>-18002764.66</v>
      </c>
    </row>
    <row r="45" spans="1:15" x14ac:dyDescent="0.3">
      <c r="A45" s="167"/>
      <c r="B45" s="189" t="s">
        <v>73</v>
      </c>
      <c r="C45" s="211" t="s">
        <v>72</v>
      </c>
      <c r="D45" s="211"/>
      <c r="E45" s="168" t="s">
        <v>151</v>
      </c>
      <c r="F45" s="211"/>
      <c r="G45" s="199">
        <v>-13194406.050000001</v>
      </c>
      <c r="H45" s="198"/>
      <c r="I45" s="199">
        <v>-18002764.66</v>
      </c>
    </row>
    <row r="46" spans="1:15" ht="3.75" customHeight="1" x14ac:dyDescent="0.3">
      <c r="A46" s="167"/>
      <c r="B46" s="195"/>
      <c r="C46" s="215"/>
      <c r="G46" s="215"/>
      <c r="I46" s="215"/>
    </row>
    <row r="47" spans="1:15" x14ac:dyDescent="0.3">
      <c r="A47" s="167"/>
      <c r="B47" s="189" t="s">
        <v>47</v>
      </c>
    </row>
    <row r="48" spans="1:15" x14ac:dyDescent="0.3">
      <c r="A48" s="167"/>
      <c r="G48" s="202">
        <f>G45-DRE!F32</f>
        <v>0</v>
      </c>
      <c r="I48" s="202">
        <f>I45-DRE!H32</f>
        <v>0</v>
      </c>
    </row>
    <row r="49" spans="1:12" x14ac:dyDescent="0.3">
      <c r="A49" s="167"/>
      <c r="H49" s="323"/>
      <c r="J49" s="216"/>
      <c r="K49" s="217"/>
      <c r="L49" s="218"/>
    </row>
    <row r="50" spans="1:12" x14ac:dyDescent="0.3">
      <c r="A50" s="167"/>
      <c r="H50" s="323"/>
      <c r="J50" s="216"/>
      <c r="K50" s="217"/>
      <c r="L50" s="218"/>
    </row>
    <row r="51" spans="1:12" x14ac:dyDescent="0.3">
      <c r="A51" s="167"/>
      <c r="H51" s="323"/>
      <c r="J51" s="216"/>
      <c r="K51" s="217"/>
      <c r="L51" s="218"/>
    </row>
    <row r="52" spans="1:12" x14ac:dyDescent="0.3">
      <c r="A52" s="167"/>
      <c r="J52" s="216"/>
      <c r="K52" s="217"/>
      <c r="L52" s="218"/>
    </row>
    <row r="53" spans="1:12" x14ac:dyDescent="0.3">
      <c r="A53" s="167"/>
      <c r="J53" s="216"/>
      <c r="K53" s="217"/>
      <c r="L53" s="218"/>
    </row>
    <row r="54" spans="1:12" x14ac:dyDescent="0.3">
      <c r="A54" s="167"/>
      <c r="J54" s="216"/>
      <c r="K54" s="217"/>
      <c r="L54" s="218"/>
    </row>
    <row r="55" spans="1:12" x14ac:dyDescent="0.3">
      <c r="A55" s="167"/>
      <c r="J55" s="216"/>
      <c r="K55" s="217"/>
      <c r="L55" s="218"/>
    </row>
    <row r="56" spans="1:12" x14ac:dyDescent="0.3">
      <c r="A56" s="167"/>
      <c r="J56" s="217"/>
      <c r="K56" s="217"/>
    </row>
    <row r="57" spans="1:12" x14ac:dyDescent="0.3">
      <c r="A57" s="167"/>
    </row>
  </sheetData>
  <mergeCells count="3">
    <mergeCell ref="H49:H51"/>
    <mergeCell ref="G4:I4"/>
    <mergeCell ref="A1:I2"/>
  </mergeCells>
  <pageMargins left="0.511811024" right="0.511811024" top="0.78740157499999996" bottom="0.78740157499999996" header="0.31496062000000002" footer="0.3149606200000000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Ana Maria De Sena</cp:lastModifiedBy>
  <cp:lastPrinted>2023-03-07T17:44:57Z</cp:lastPrinted>
  <dcterms:created xsi:type="dcterms:W3CDTF">2018-11-09T19:08:34Z</dcterms:created>
  <dcterms:modified xsi:type="dcterms:W3CDTF">2023-03-07T17:45:27Z</dcterms:modified>
</cp:coreProperties>
</file>