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ontabilidade\Demonstrações Contábeis\1. Demonstrações\2021\"/>
    </mc:Choice>
  </mc:AlternateContent>
  <bookViews>
    <workbookView xWindow="0" yWindow="0" windowWidth="14310" windowHeight="11760" tabRatio="708" activeTab="4"/>
  </bookViews>
  <sheets>
    <sheet name="BP" sheetId="1" r:id="rId1"/>
    <sheet name="DRE" sheetId="3" r:id="rId2"/>
    <sheet name="DRA" sheetId="4" r:id="rId3"/>
    <sheet name="DMPL" sheetId="5" r:id="rId4"/>
    <sheet name="DFC" sheetId="6" r:id="rId5"/>
    <sheet name="DVA" sheetId="10" r:id="rId6"/>
  </sheets>
  <definedNames>
    <definedName name="_xlnm.Print_Area" localSheetId="0">BP!$A$1:$AB$36</definedName>
    <definedName name="_xlnm.Print_Area" localSheetId="4">DFC!$A$1:$L$55</definedName>
    <definedName name="_xlnm.Print_Area" localSheetId="1">DRE!$A$1:$L$39</definedName>
    <definedName name="_xlnm.Print_Area" localSheetId="5">DVA!$A$1:$M$47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4" i="10" l="1"/>
  <c r="I40" i="10"/>
  <c r="I37" i="10"/>
  <c r="I32" i="10"/>
  <c r="I25" i="10"/>
  <c r="I19" i="10"/>
  <c r="I17" i="10"/>
  <c r="I23" i="10" s="1"/>
  <c r="I11" i="10"/>
  <c r="I7" i="10"/>
  <c r="M44" i="10"/>
  <c r="M40" i="10"/>
  <c r="M37" i="10"/>
  <c r="M32" i="10"/>
  <c r="M25" i="10"/>
  <c r="M19" i="10"/>
  <c r="M11" i="10"/>
  <c r="M17" i="10" s="1"/>
  <c r="M23" i="10" s="1"/>
  <c r="M29" i="10" s="1"/>
  <c r="M7" i="10"/>
  <c r="I29" i="10" l="1"/>
  <c r="I31" i="10"/>
  <c r="M31" i="10"/>
  <c r="G31" i="10"/>
  <c r="G48" i="10"/>
  <c r="G44" i="10"/>
  <c r="G40" i="10"/>
  <c r="G37" i="10"/>
  <c r="G32" i="10"/>
  <c r="G25" i="10"/>
  <c r="G19" i="10"/>
  <c r="G11" i="10"/>
  <c r="G7" i="10"/>
  <c r="K31" i="10"/>
  <c r="K44" i="10"/>
  <c r="K40" i="10"/>
  <c r="K37" i="10"/>
  <c r="K32" i="10"/>
  <c r="K29" i="10"/>
  <c r="K25" i="10"/>
  <c r="K23" i="10"/>
  <c r="K19" i="10"/>
  <c r="K17" i="10"/>
  <c r="K11" i="10"/>
  <c r="K7" i="10"/>
  <c r="G17" i="10" l="1"/>
  <c r="G23" i="10" s="1"/>
  <c r="G29" i="10" s="1"/>
  <c r="N35" i="5"/>
  <c r="L35" i="5"/>
  <c r="J35" i="5"/>
  <c r="H35" i="5"/>
  <c r="F35" i="5"/>
  <c r="N20" i="5"/>
  <c r="L20" i="5"/>
  <c r="J20" i="5"/>
  <c r="H20" i="5"/>
  <c r="F20" i="5"/>
  <c r="F13" i="5"/>
  <c r="N12" i="5"/>
  <c r="F24" i="3" l="1"/>
  <c r="F29" i="3" s="1"/>
  <c r="F33" i="3" s="1"/>
  <c r="F34" i="3" s="1"/>
  <c r="L16" i="3"/>
  <c r="L24" i="3" s="1"/>
  <c r="L29" i="3" s="1"/>
  <c r="L33" i="3" s="1"/>
  <c r="J16" i="3"/>
  <c r="H16" i="3"/>
  <c r="F16" i="3"/>
  <c r="L14" i="3"/>
  <c r="J14" i="3"/>
  <c r="H14" i="3"/>
  <c r="F14" i="3"/>
  <c r="Z34" i="1"/>
  <c r="Z32" i="1"/>
  <c r="Z25" i="1"/>
  <c r="Z23" i="1"/>
  <c r="Z16" i="1"/>
  <c r="H24" i="3" l="1"/>
  <c r="H29" i="3" s="1"/>
  <c r="H33" i="3" s="1"/>
  <c r="J24" i="3"/>
  <c r="J29" i="3" s="1"/>
  <c r="J33" i="3" s="1"/>
  <c r="V32" i="1" l="1"/>
  <c r="V23" i="1"/>
  <c r="V16" i="1"/>
  <c r="J32" i="1"/>
  <c r="J19" i="1"/>
  <c r="J34" i="1" l="1"/>
  <c r="V25" i="1"/>
  <c r="V34" i="1" s="1"/>
  <c r="N28" i="5" l="1"/>
  <c r="E54" i="6" l="1"/>
  <c r="F54" i="6"/>
  <c r="G54" i="6"/>
  <c r="H54" i="6"/>
  <c r="I54" i="6"/>
  <c r="G46" i="6"/>
  <c r="H46" i="6"/>
  <c r="I46" i="6"/>
  <c r="F46" i="6"/>
  <c r="F34" i="6"/>
  <c r="G34" i="6"/>
  <c r="H34" i="6"/>
  <c r="I34" i="6"/>
  <c r="F41" i="6"/>
  <c r="G41" i="6"/>
  <c r="H41" i="6"/>
  <c r="I41" i="6"/>
  <c r="I48" i="6" l="1"/>
  <c r="G48" i="6"/>
  <c r="F48" i="6"/>
  <c r="H48" i="6"/>
  <c r="L54" i="6"/>
  <c r="K54" i="6"/>
  <c r="K46" i="6"/>
  <c r="L46" i="6"/>
  <c r="K41" i="6"/>
  <c r="L41" i="6"/>
  <c r="L34" i="6"/>
  <c r="K34" i="6"/>
  <c r="L48" i="6" l="1"/>
  <c r="K48" i="6"/>
  <c r="J54" i="6"/>
  <c r="J46" i="6"/>
  <c r="J41" i="6"/>
  <c r="J34" i="6"/>
  <c r="J48" i="6" l="1"/>
  <c r="J56" i="6" s="1"/>
  <c r="I48" i="10" l="1"/>
  <c r="M48" i="10" l="1"/>
  <c r="N36" i="5" l="1"/>
  <c r="L36" i="5"/>
  <c r="J36" i="5"/>
  <c r="F36" i="5"/>
  <c r="J28" i="5"/>
  <c r="J29" i="5" s="1"/>
  <c r="F28" i="5"/>
  <c r="F29" i="5" s="1"/>
  <c r="H28" i="5"/>
  <c r="H29" i="5" s="1"/>
  <c r="L28" i="5"/>
  <c r="L29" i="5" s="1"/>
  <c r="F32" i="1" l="1"/>
  <c r="F19" i="1"/>
  <c r="H58" i="6"/>
  <c r="K8" i="4"/>
  <c r="I8" i="4"/>
  <c r="G8" i="4"/>
  <c r="E8" i="4"/>
  <c r="J34" i="3"/>
  <c r="F58" i="6"/>
  <c r="L58" i="6"/>
  <c r="L56" i="6"/>
  <c r="N13" i="5"/>
  <c r="J12" i="5"/>
  <c r="J13" i="5" s="1"/>
  <c r="J19" i="5"/>
  <c r="L34" i="3"/>
  <c r="H34" i="3"/>
  <c r="J58" i="6"/>
  <c r="H36" i="5"/>
  <c r="H19" i="5"/>
  <c r="F19" i="5"/>
  <c r="L12" i="5"/>
  <c r="L13" i="5" s="1"/>
  <c r="K48" i="10"/>
  <c r="F56" i="6"/>
  <c r="AB36" i="1"/>
  <c r="X36" i="1"/>
  <c r="Z36" i="1"/>
  <c r="H56" i="6"/>
  <c r="K56" i="6"/>
  <c r="G56" i="6"/>
  <c r="L19" i="5"/>
  <c r="H12" i="5"/>
  <c r="H13" i="5" s="1"/>
  <c r="F12" i="5"/>
  <c r="N19" i="5"/>
  <c r="I12" i="4" l="1"/>
  <c r="K12" i="4"/>
  <c r="F34" i="1"/>
  <c r="V36" i="1" s="1"/>
  <c r="E12" i="4"/>
  <c r="G12" i="4"/>
  <c r="N29" i="5"/>
</calcChain>
</file>

<file path=xl/sharedStrings.xml><?xml version="1.0" encoding="utf-8"?>
<sst xmlns="http://schemas.openxmlformats.org/spreadsheetml/2006/main" count="260" uniqueCount="179">
  <si>
    <t>As notas explicativas são parte integrante das demonstrações financeiras.</t>
  </si>
  <si>
    <t>Total do Ativo</t>
  </si>
  <si>
    <t>Total do ativo não circulante</t>
  </si>
  <si>
    <t>Intangível</t>
  </si>
  <si>
    <t>Imobilizado Líquido</t>
  </si>
  <si>
    <t>Investimentos</t>
  </si>
  <si>
    <t>Outros Valores a Receber</t>
  </si>
  <si>
    <t>Contas a Receber</t>
  </si>
  <si>
    <t>Realizável a longo prazo</t>
  </si>
  <si>
    <t>Não Circulante</t>
  </si>
  <si>
    <t>Total do ativo circulante</t>
  </si>
  <si>
    <t>Despesas Antecipadas</t>
  </si>
  <si>
    <t>Estoques</t>
  </si>
  <si>
    <t xml:space="preserve">  Outros valores a receber</t>
  </si>
  <si>
    <t xml:space="preserve">  Adiantamentos</t>
  </si>
  <si>
    <t>Outros Créditos</t>
  </si>
  <si>
    <t>Caixa e Equivalentes de Caixa</t>
  </si>
  <si>
    <t>Circulante</t>
  </si>
  <si>
    <t>Consolidado</t>
  </si>
  <si>
    <t>Controladora</t>
  </si>
  <si>
    <t>Nota</t>
  </si>
  <si>
    <t>Ativo</t>
  </si>
  <si>
    <t>Total do Passivo e Patrimônio Líquido</t>
  </si>
  <si>
    <t>Total do patrimônio líquido</t>
  </si>
  <si>
    <t>Prejuízos acumulados</t>
  </si>
  <si>
    <t>Créditos para aumento de capital</t>
  </si>
  <si>
    <t>Capital Social</t>
  </si>
  <si>
    <t>Total do passivo</t>
  </si>
  <si>
    <t>Total do passivo não circulante</t>
  </si>
  <si>
    <t>Provisão para contingências</t>
  </si>
  <si>
    <t>Contas a Pagar</t>
  </si>
  <si>
    <t>Total do passivo circulante</t>
  </si>
  <si>
    <t>Outras Obrigações</t>
  </si>
  <si>
    <t>Provisões</t>
  </si>
  <si>
    <t>Fornecedores</t>
  </si>
  <si>
    <t>Passivo e Patrimônio Líquido</t>
  </si>
  <si>
    <t>Lucro/(Prejuízo) líquido por ação (em R$)</t>
  </si>
  <si>
    <t>Lucro/(Prejuízo) líquido do exercício</t>
  </si>
  <si>
    <t>IRPJ e CSLL</t>
  </si>
  <si>
    <t>Lucro/(Prejuízo) antes dos tributos</t>
  </si>
  <si>
    <t>Despesas financeiras</t>
  </si>
  <si>
    <t>Receitas financeiras</t>
  </si>
  <si>
    <t>Lucro/(Prejuízo) antes das receitas e despesas financeiras</t>
  </si>
  <si>
    <t>Outras (despesas)/receitas operacionais</t>
  </si>
  <si>
    <t>(Provisões)/Reversões para passivos contingentes</t>
  </si>
  <si>
    <t>Despesas tributárias</t>
  </si>
  <si>
    <t>Perdas pela Não Recuperabilidade de Ativos</t>
  </si>
  <si>
    <t>(Despesas)/Receitas operacionais</t>
  </si>
  <si>
    <t>Lucro Bruto</t>
  </si>
  <si>
    <t>Custos operacionais</t>
  </si>
  <si>
    <t>Receita Líquida dos serviços</t>
  </si>
  <si>
    <t>Descrição</t>
  </si>
  <si>
    <t xml:space="preserve"> </t>
  </si>
  <si>
    <t>Resultado Abrangente Consolidado do Período</t>
  </si>
  <si>
    <t>Outros Resultados Abrangentes</t>
  </si>
  <si>
    <t>As notas explicativas são parte integrante das demonstrações financeiras</t>
  </si>
  <si>
    <t>Ajustes de Exercícios Anteriores</t>
  </si>
  <si>
    <t>Prejuízo líquido do período</t>
  </si>
  <si>
    <t>Total do Patrimônio Líquido</t>
  </si>
  <si>
    <t>Variação de Caixa e Equivalentes de Caixa</t>
  </si>
  <si>
    <t>Aumento (redução) líquido de caixa e equivalentes de caixa</t>
  </si>
  <si>
    <t>Caixa líquido das atividades de financiamento</t>
  </si>
  <si>
    <t>Crédito para aumento de capital</t>
  </si>
  <si>
    <t>Fluxos de caixa das atividades de financiamento</t>
  </si>
  <si>
    <t>Caixa líquido aplicado nas atividades de investimento</t>
  </si>
  <si>
    <t>Aquisições de imobilizado</t>
  </si>
  <si>
    <t>Fluxos de caixa das atividades de investimento</t>
  </si>
  <si>
    <t>Caixa líquido gerado pelas atividades operacionais</t>
  </si>
  <si>
    <t>Imposto de renda e contribuição social pagos</t>
  </si>
  <si>
    <t>Caixa gerado pelas operações</t>
  </si>
  <si>
    <t>Outros passivos não circulantes</t>
  </si>
  <si>
    <t>Aumento (Redução) de Passivos</t>
  </si>
  <si>
    <t>Outros ativos não circulantes</t>
  </si>
  <si>
    <t>Despesas antecipadas</t>
  </si>
  <si>
    <t>Outros créditos</t>
  </si>
  <si>
    <t>Redução (Aumento) de Ativos</t>
  </si>
  <si>
    <t>Despesas de atualização monetária</t>
  </si>
  <si>
    <t>Depreciação e amortização</t>
  </si>
  <si>
    <t>Ajustes do Lucro Líquido</t>
  </si>
  <si>
    <t>Prejuízo antes do imposto de renda e da contribuição social</t>
  </si>
  <si>
    <t>Fluxos de caixa das atividades operacionais</t>
  </si>
  <si>
    <t>Lucros retidos / Prejuízo do exercício</t>
  </si>
  <si>
    <t>8.4.1</t>
  </si>
  <si>
    <t>Remuneração de capitais próprios</t>
  </si>
  <si>
    <t>8.4</t>
  </si>
  <si>
    <t>Aluguéis</t>
  </si>
  <si>
    <t>8.3.2</t>
  </si>
  <si>
    <t>Juros e Correção Monetária</t>
  </si>
  <si>
    <t>8.3.1</t>
  </si>
  <si>
    <t>Remuneração de capitais de terceiros</t>
  </si>
  <si>
    <t>8.3</t>
  </si>
  <si>
    <t>Impostos, taxas e contribuições</t>
  </si>
  <si>
    <t>8.2.1</t>
  </si>
  <si>
    <t>8.2</t>
  </si>
  <si>
    <t>Benefícios</t>
  </si>
  <si>
    <t>8.1.2</t>
  </si>
  <si>
    <t xml:space="preserve">Remuneração Direta e encargos sociais </t>
  </si>
  <si>
    <t>8.1.1</t>
  </si>
  <si>
    <t>Pessoal</t>
  </si>
  <si>
    <t>8.1</t>
  </si>
  <si>
    <t>Valor adicionado distribuido</t>
  </si>
  <si>
    <t>Valor adicionado a distribuir</t>
  </si>
  <si>
    <t>Outras</t>
  </si>
  <si>
    <t>6.2</t>
  </si>
  <si>
    <t>6.1</t>
  </si>
  <si>
    <t>Valor adicionado recebido em transferência</t>
  </si>
  <si>
    <t>Valor adicionado líquido</t>
  </si>
  <si>
    <t>4.2</t>
  </si>
  <si>
    <t>4.1</t>
  </si>
  <si>
    <t>Retenções</t>
  </si>
  <si>
    <t>Valor adicionado bruto</t>
  </si>
  <si>
    <t>2.3</t>
  </si>
  <si>
    <t>Perda / Recuperação de valores ativos</t>
  </si>
  <si>
    <t>2.2</t>
  </si>
  <si>
    <t>Materiais, energia, serviços de terceiros e outros</t>
  </si>
  <si>
    <t>2.1</t>
  </si>
  <si>
    <t>Insumos adquiridos de terceiros</t>
  </si>
  <si>
    <t>Provisão para créditos de liquidação duvidosa</t>
  </si>
  <si>
    <t>1.2</t>
  </si>
  <si>
    <t>Vendas de mercadoria, produtos e serviços</t>
  </si>
  <si>
    <t>1.1</t>
  </si>
  <si>
    <t>Receitas</t>
  </si>
  <si>
    <t>Passivo a descoberto</t>
  </si>
  <si>
    <t>Mutações do período</t>
  </si>
  <si>
    <t>Resultado do Período</t>
  </si>
  <si>
    <t>Caixa e equivalentes de caixa no início do período</t>
  </si>
  <si>
    <t>Caixa e equivalentes de caixa no final do período</t>
  </si>
  <si>
    <t>DEMONSTRAÇÕES DO FLUXO DE CAIXA</t>
  </si>
  <si>
    <t>DEMONSTRAÇÕES DO VALOR ADICIONADO</t>
  </si>
  <si>
    <t>DEMONSTRAÇÃO DO RESULTADO ABRANGENTE</t>
  </si>
  <si>
    <t>DEMONSTRAÇÃO DO RESULTADO DO EXERCÍCIO</t>
  </si>
  <si>
    <t>BALANÇO PATRIMONIAL</t>
  </si>
  <si>
    <t>DEMONSTRAÇÕES DAS MUTAÇÕES DO PATRIMÔNIO LÍQUIDO</t>
  </si>
  <si>
    <t>112.03.1.08.    .   -0</t>
  </si>
  <si>
    <t>112.03.1.04.0002.   -0</t>
  </si>
  <si>
    <t>Perdas pela não Recuperabilidade de Ativos</t>
  </si>
  <si>
    <t>Provisões para Contingências</t>
  </si>
  <si>
    <t>Em 31 de dezembro de 2019</t>
  </si>
  <si>
    <t>Baixas de Imobilizado</t>
  </si>
  <si>
    <t>Despesas administrativas e gerais</t>
  </si>
  <si>
    <t>Ganhos/Perdas Atuariais em planos de pensão</t>
  </si>
  <si>
    <t>Ajustes de Avaliação Patrimonial</t>
  </si>
  <si>
    <t>31 de dezembro 2020</t>
  </si>
  <si>
    <t>Tributos a Compensar</t>
  </si>
  <si>
    <t xml:space="preserve">  Servidores cedidos</t>
  </si>
  <si>
    <t xml:space="preserve">  Valores a receber de terceiros</t>
  </si>
  <si>
    <t xml:space="preserve">Depósitos/Bloqueios judiciais e Contratuais </t>
  </si>
  <si>
    <t>Obrigações Trabalhistas</t>
  </si>
  <si>
    <t>Obrigações Fiscais e Previdenciárias</t>
  </si>
  <si>
    <t>Consignações a Pagar</t>
  </si>
  <si>
    <t>Obrigações Societárias</t>
  </si>
  <si>
    <t>Outros Passivos</t>
  </si>
  <si>
    <t>Despesas para créditos de liquidação duvidosa</t>
  </si>
  <si>
    <t>Em 31 de dezembro de 2020</t>
  </si>
  <si>
    <t>Contas a receber</t>
  </si>
  <si>
    <t>Tributos a Compensar/Recuperar</t>
  </si>
  <si>
    <t>Custo dos produtos, das mercadorias e dos serviços vendidos</t>
  </si>
  <si>
    <t xml:space="preserve">Outras </t>
  </si>
  <si>
    <t>2.4</t>
  </si>
  <si>
    <t>8.1.3</t>
  </si>
  <si>
    <t>FGTS</t>
  </si>
  <si>
    <t>Em 30 de setembro de 2020</t>
  </si>
  <si>
    <t>Juros sobre investimentos</t>
  </si>
  <si>
    <t>Devolução de investimentos</t>
  </si>
  <si>
    <t>Aquisições do Intangível</t>
  </si>
  <si>
    <t>31 de dezembro de 2021</t>
  </si>
  <si>
    <t>Adiantamentos para Futuro Aumento de Capital</t>
  </si>
  <si>
    <t xml:space="preserve">Período de doze meses findos em 31 de dezembro de </t>
  </si>
  <si>
    <t>Em 31 de dezembro de 2021</t>
  </si>
  <si>
    <t>Adiantamentos para Aumento de Capital</t>
  </si>
  <si>
    <t>Período de doze meses findos em 31 de dezembro de</t>
  </si>
  <si>
    <t>Capital social (Nota 17)</t>
  </si>
  <si>
    <t>Créditos para aumento de Capital (Nota 18)</t>
  </si>
  <si>
    <t>Ajustes de Avaliação Patrimonial (Nota 20)</t>
  </si>
  <si>
    <t>Lucros/ (Prejuízos)  acumulados (Nota 19)</t>
  </si>
  <si>
    <t>19.a</t>
  </si>
  <si>
    <t>24/25</t>
  </si>
  <si>
    <t>22/23</t>
  </si>
  <si>
    <t>Reclassificado (nota 29)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</si>
</sst>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,"/>
    <numFmt numFmtId="166" formatCode="#,##0;\(#,##0,\)"/>
    <numFmt numFmtId="167" formatCode="#,##0.00000,"/>
    <numFmt numFmtId="168" formatCode="_-* #,##0_-;\-* #,##0_-;_-* &quot;-&quot;??_-;_-@_-"/>
    <numFmt numFmtId="169" formatCode="_-* #,##0.0000_-;\-* #,##0.0000_-;_-* &quot;-&quot;??_-;_-@_-"/>
    <numFmt numFmtId="170" formatCode="#,##0,;\(#,##0,\)"/>
    <numFmt numFmtId="171" formatCode="#,##0.00_ ;\-#,##0.00\ "/>
    <numFmt numFmtId="172" formatCode="_-* #,##0,;\(#,##0,\);_-* &quot;-&quot;??_-;_-@_-"/>
    <numFmt numFmtId="173" formatCode="00000"/>
    <numFmt numFmtId="174" formatCode="_-* #,##0.0000_-;\(#,##0.0000\);_-* &quot;-&quot;??_-;_-@_-"/>
    <numFmt numFmtId="175" formatCode="#,##0.000,;\(#,##0.000,\)"/>
    <numFmt numFmtId="176" formatCode="0.000"/>
    <numFmt numFmtId="177" formatCode="#,##0,;&quot;(&quot;#,##0,&quot;)&quot;;&quot;-&quot;#&quot; &quot;;&quot; &quot;@&quot; &quot;"/>
    <numFmt numFmtId="178" formatCode="#,##0.00,;\(#,##0.00,\)"/>
    <numFmt numFmtId="179" formatCode="* #,##0_);* \(#,##0\);&quot;-&quot;??_);@"/>
    <numFmt numFmtId="180" formatCode="_-[$€-2]* #,##0.00_-;\-[$€-2]* #,##0.00_-;_-[$€-2]* &quot;-&quot;??_-"/>
  </numFmts>
  <fonts count="48" x14ac:knownFonts="1"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b/>
      <sz val="9"/>
      <color theme="1"/>
      <name val="Trebuchet MS"/>
      <family val="2"/>
    </font>
    <font>
      <sz val="10"/>
      <color theme="1"/>
      <name val="Trebuchet MS"/>
      <family val="2"/>
    </font>
    <font>
      <b/>
      <sz val="9"/>
      <name val="Trebuchet MS"/>
      <family val="2"/>
    </font>
    <font>
      <sz val="9"/>
      <name val="Trebuchet MS"/>
      <family val="2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12"/>
      <name val="Arial"/>
      <family val="2"/>
    </font>
    <font>
      <b/>
      <sz val="12"/>
      <name val="Trebuchet MS"/>
      <family val="2"/>
    </font>
    <font>
      <b/>
      <sz val="11"/>
      <name val="Trebuchet MS"/>
      <family val="2"/>
    </font>
    <font>
      <sz val="10"/>
      <color rgb="FF000000"/>
      <name val="Trebuchet MS"/>
      <family val="2"/>
    </font>
    <font>
      <sz val="11"/>
      <color theme="1"/>
      <name val="Calibri"/>
      <family val="2"/>
    </font>
    <font>
      <b/>
      <sz val="10"/>
      <color rgb="FF000000"/>
      <name val="Trebuchet MS"/>
      <family val="2"/>
    </font>
    <font>
      <b/>
      <sz val="10"/>
      <name val="Arial"/>
      <family val="2"/>
    </font>
    <font>
      <b/>
      <sz val="10.5"/>
      <name val="Trebuchet MS"/>
      <family val="2"/>
    </font>
    <font>
      <sz val="9"/>
      <color rgb="FF000000"/>
      <name val="Trebuchet MS"/>
      <family val="2"/>
    </font>
    <font>
      <b/>
      <sz val="10"/>
      <color rgb="FFFF0000"/>
      <name val="Trebuchet MS"/>
      <family val="2"/>
    </font>
    <font>
      <sz val="9"/>
      <color rgb="FFFF0000"/>
      <name val="Trebuchet MS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1">
    <xf numFmtId="0" fontId="0" fillId="0" borderId="0"/>
    <xf numFmtId="0" fontId="7" fillId="0" borderId="0"/>
    <xf numFmtId="43" fontId="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5" fillId="0" borderId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29" fillId="5" borderId="0" applyNumberFormat="0" applyBorder="0" applyAlignment="0" applyProtection="0"/>
    <xf numFmtId="0" fontId="31" fillId="17" borderId="7" applyNumberFormat="0" applyAlignment="0" applyProtection="0"/>
    <xf numFmtId="0" fontId="32" fillId="18" borderId="8" applyNumberFormat="0" applyAlignment="0" applyProtection="0"/>
    <xf numFmtId="0" fontId="33" fillId="0" borderId="9" applyNumberFormat="0" applyFill="0" applyAlignment="0" applyProtection="0"/>
    <xf numFmtId="179" fontId="28" fillId="0" borderId="0" applyFill="0" applyBorder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22" borderId="0" applyNumberFormat="0" applyBorder="0" applyAlignment="0" applyProtection="0"/>
    <xf numFmtId="0" fontId="34" fillId="8" borderId="7" applyNumberFormat="0" applyAlignment="0" applyProtection="0"/>
    <xf numFmtId="180" fontId="25" fillId="0" borderId="0" applyFont="0" applyFill="0" applyBorder="0" applyAlignment="0" applyProtection="0"/>
    <xf numFmtId="0" fontId="35" fillId="4" borderId="0" applyNumberFormat="0" applyBorder="0" applyAlignment="0" applyProtection="0"/>
    <xf numFmtId="0" fontId="36" fillId="23" borderId="0" applyNumberFormat="0" applyBorder="0" applyAlignment="0" applyProtection="0"/>
    <xf numFmtId="0" fontId="25" fillId="0" borderId="0"/>
    <xf numFmtId="0" fontId="25" fillId="24" borderId="10" applyNumberFormat="0" applyFont="0" applyAlignment="0" applyProtection="0"/>
    <xf numFmtId="0" fontId="37" fillId="17" borderId="11" applyNumberFormat="0" applyAlignment="0" applyProtection="0"/>
    <xf numFmtId="43" fontId="2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14" applyNumberFormat="0" applyFill="0" applyAlignment="0" applyProtection="0"/>
    <xf numFmtId="0" fontId="43" fillId="0" borderId="0" applyNumberFormat="0" applyFill="0" applyBorder="0" applyAlignment="0" applyProtection="0"/>
    <xf numFmtId="0" fontId="26" fillId="0" borderId="15" applyNumberFormat="0" applyFill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31" fillId="17" borderId="7" applyNumberFormat="0" applyAlignment="0" applyProtection="0"/>
    <xf numFmtId="0" fontId="34" fillId="8" borderId="7" applyNumberFormat="0" applyAlignment="0" applyProtection="0"/>
    <xf numFmtId="0" fontId="25" fillId="24" borderId="10" applyNumberFormat="0" applyFont="0" applyAlignment="0" applyProtection="0"/>
    <xf numFmtId="0" fontId="37" fillId="17" borderId="11" applyNumberFormat="0" applyAlignment="0" applyProtection="0"/>
    <xf numFmtId="0" fontId="26" fillId="0" borderId="15" applyNumberFormat="0" applyFill="0" applyAlignment="0" applyProtection="0"/>
    <xf numFmtId="0" fontId="31" fillId="17" borderId="7" applyNumberFormat="0" applyAlignment="0" applyProtection="0"/>
    <xf numFmtId="0" fontId="34" fillId="8" borderId="7" applyNumberFormat="0" applyAlignment="0" applyProtection="0"/>
    <xf numFmtId="0" fontId="25" fillId="24" borderId="10" applyNumberFormat="0" applyFont="0" applyAlignment="0" applyProtection="0"/>
    <xf numFmtId="0" fontId="37" fillId="17" borderId="11" applyNumberFormat="0" applyAlignment="0" applyProtection="0"/>
    <xf numFmtId="0" fontId="26" fillId="0" borderId="15" applyNumberFormat="0" applyFill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1" fillId="17" borderId="7" applyNumberFormat="0" applyAlignment="0" applyProtection="0"/>
    <xf numFmtId="0" fontId="34" fillId="8" borderId="7" applyNumberFormat="0" applyAlignment="0" applyProtection="0"/>
    <xf numFmtId="0" fontId="25" fillId="24" borderId="10" applyNumberFormat="0" applyFont="0" applyAlignment="0" applyProtection="0"/>
    <xf numFmtId="0" fontId="37" fillId="17" borderId="11" applyNumberFormat="0" applyAlignment="0" applyProtection="0"/>
    <xf numFmtId="0" fontId="26" fillId="0" borderId="15" applyNumberFormat="0" applyFill="0" applyAlignment="0" applyProtection="0"/>
    <xf numFmtId="0" fontId="25" fillId="0" borderId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/>
    <xf numFmtId="43" fontId="45" fillId="0" borderId="0" applyFont="0" applyFill="0" applyBorder="0" applyAlignment="0" applyProtection="0"/>
  </cellStyleXfs>
  <cellXfs count="368">
    <xf numFmtId="0" fontId="0" fillId="0" borderId="0" xfId="0"/>
    <xf numFmtId="0" fontId="7" fillId="2" borderId="0" xfId="1" applyFill="1"/>
    <xf numFmtId="0" fontId="11" fillId="2" borderId="0" xfId="3" applyFont="1" applyFill="1" applyAlignment="1">
      <alignment horizontal="right" vertical="center" indent="1"/>
    </xf>
    <xf numFmtId="0" fontId="13" fillId="2" borderId="0" xfId="1" applyFont="1" applyFill="1" applyAlignment="1">
      <alignment horizontal="center"/>
    </xf>
    <xf numFmtId="0" fontId="11" fillId="2" borderId="1" xfId="4" applyNumberFormat="1" applyFont="1" applyFill="1" applyBorder="1" applyAlignment="1">
      <alignment horizontal="center" vertical="center" wrapText="1"/>
    </xf>
    <xf numFmtId="0" fontId="7" fillId="0" borderId="0" xfId="1"/>
    <xf numFmtId="168" fontId="7" fillId="0" borderId="0" xfId="6" applyNumberFormat="1"/>
    <xf numFmtId="0" fontId="13" fillId="0" borderId="0" xfId="1" applyFont="1" applyAlignment="1">
      <alignment horizontal="center"/>
    </xf>
    <xf numFmtId="0" fontId="7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168" fontId="7" fillId="0" borderId="0" xfId="6" applyNumberFormat="1" applyAlignment="1">
      <alignment horizontal="center" vertical="center"/>
    </xf>
    <xf numFmtId="168" fontId="13" fillId="0" borderId="0" xfId="6" applyNumberFormat="1" applyFont="1" applyAlignment="1">
      <alignment horizontal="center" vertical="center"/>
    </xf>
    <xf numFmtId="168" fontId="11" fillId="0" borderId="0" xfId="6" applyNumberFormat="1" applyFont="1" applyAlignment="1">
      <alignment horizontal="center" vertical="center"/>
    </xf>
    <xf numFmtId="168" fontId="13" fillId="0" borderId="0" xfId="6" applyNumberFormat="1" applyFont="1" applyAlignment="1">
      <alignment horizontal="center"/>
    </xf>
    <xf numFmtId="168" fontId="7" fillId="2" borderId="0" xfId="6" applyNumberFormat="1" applyFill="1"/>
    <xf numFmtId="0" fontId="12" fillId="2" borderId="0" xfId="1" applyFont="1" applyFill="1"/>
    <xf numFmtId="0" fontId="7" fillId="2" borderId="0" xfId="1" applyFill="1" applyAlignment="1">
      <alignment horizontal="left"/>
    </xf>
    <xf numFmtId="0" fontId="12" fillId="2" borderId="0" xfId="1" applyFont="1" applyFill="1" applyAlignment="1">
      <alignment horizontal="left"/>
    </xf>
    <xf numFmtId="0" fontId="13" fillId="2" borderId="0" xfId="1" applyFont="1" applyFill="1"/>
    <xf numFmtId="0" fontId="13" fillId="2" borderId="0" xfId="1" applyFont="1" applyFill="1" applyAlignment="1">
      <alignment horizontal="left"/>
    </xf>
    <xf numFmtId="43" fontId="7" fillId="0" borderId="0" xfId="1" applyNumberFormat="1"/>
    <xf numFmtId="39" fontId="7" fillId="0" borderId="0" xfId="1" applyNumberFormat="1"/>
    <xf numFmtId="0" fontId="7" fillId="0" borderId="0" xfId="3" applyFont="1" applyAlignment="1">
      <alignment vertical="center"/>
    </xf>
    <xf numFmtId="0" fontId="11" fillId="0" borderId="0" xfId="3" applyFont="1" applyAlignment="1">
      <alignment horizontal="right" vertical="center" indent="1"/>
    </xf>
    <xf numFmtId="0" fontId="11" fillId="0" borderId="0" xfId="5" applyNumberFormat="1" applyFont="1" applyAlignment="1">
      <alignment horizontal="center" vertical="center"/>
    </xf>
    <xf numFmtId="0" fontId="11" fillId="0" borderId="0" xfId="3" applyFont="1" applyAlignment="1">
      <alignment vertical="center"/>
    </xf>
    <xf numFmtId="170" fontId="7" fillId="0" borderId="0" xfId="6" applyNumberFormat="1"/>
    <xf numFmtId="0" fontId="7" fillId="0" borderId="0" xfId="1" applyAlignment="1">
      <alignment horizontal="left" indent="3"/>
    </xf>
    <xf numFmtId="170" fontId="11" fillId="0" borderId="0" xfId="6" applyNumberFormat="1" applyFont="1"/>
    <xf numFmtId="170" fontId="11" fillId="0" borderId="2" xfId="6" applyNumberFormat="1" applyFont="1" applyBorder="1"/>
    <xf numFmtId="0" fontId="11" fillId="0" borderId="2" xfId="3" applyFont="1" applyBorder="1" applyAlignment="1">
      <alignment vertical="center"/>
    </xf>
    <xf numFmtId="170" fontId="7" fillId="0" borderId="2" xfId="6" applyNumberFormat="1" applyBorder="1"/>
    <xf numFmtId="0" fontId="13" fillId="0" borderId="0" xfId="1" applyFont="1" applyAlignment="1">
      <alignment vertical="center"/>
    </xf>
    <xf numFmtId="0" fontId="13" fillId="0" borderId="2" xfId="1" applyFont="1" applyBorder="1" applyAlignment="1">
      <alignment vertical="center"/>
    </xf>
    <xf numFmtId="43" fontId="7" fillId="0" borderId="0" xfId="14" applyFont="1"/>
    <xf numFmtId="172" fontId="7" fillId="0" borderId="0" xfId="7" applyNumberFormat="1" applyFill="1" applyAlignment="1">
      <alignment vertical="center"/>
    </xf>
    <xf numFmtId="0" fontId="7" fillId="0" borderId="0" xfId="7" applyFill="1"/>
    <xf numFmtId="0" fontId="18" fillId="0" borderId="0" xfId="7" applyFont="1" applyFill="1" applyAlignment="1">
      <alignment vertical="center"/>
    </xf>
    <xf numFmtId="172" fontId="18" fillId="0" borderId="0" xfId="7" applyNumberFormat="1" applyFont="1" applyFill="1" applyAlignment="1">
      <alignment vertical="center"/>
    </xf>
    <xf numFmtId="170" fontId="12" fillId="0" borderId="0" xfId="6" applyNumberFormat="1" applyFont="1" applyFill="1"/>
    <xf numFmtId="0" fontId="15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7" fillId="0" borderId="0" xfId="5" applyNumberFormat="1" applyFont="1" applyFill="1" applyAlignment="1">
      <alignment horizontal="center" vertical="center"/>
    </xf>
    <xf numFmtId="0" fontId="12" fillId="0" borderId="0" xfId="5" applyNumberFormat="1" applyFont="1" applyFill="1" applyAlignment="1">
      <alignment horizontal="center" vertical="center"/>
    </xf>
    <xf numFmtId="165" fontId="7" fillId="0" borderId="0" xfId="1" applyNumberFormat="1" applyFill="1"/>
    <xf numFmtId="0" fontId="5" fillId="0" borderId="0" xfId="1" applyFont="1" applyFill="1"/>
    <xf numFmtId="0" fontId="8" fillId="0" borderId="0" xfId="1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43" fontId="7" fillId="0" borderId="0" xfId="1" applyNumberFormat="1" applyFill="1"/>
    <xf numFmtId="170" fontId="12" fillId="0" borderId="0" xfId="6" applyNumberFormat="1" applyFont="1" applyFill="1" applyAlignment="1">
      <alignment horizontal="right" vertical="center"/>
    </xf>
    <xf numFmtId="170" fontId="13" fillId="0" borderId="2" xfId="2" applyNumberFormat="1" applyFont="1" applyFill="1" applyBorder="1"/>
    <xf numFmtId="170" fontId="13" fillId="0" borderId="0" xfId="6" applyNumberFormat="1" applyFont="1" applyFill="1"/>
    <xf numFmtId="171" fontId="7" fillId="0" borderId="0" xfId="1" applyNumberFormat="1" applyFill="1"/>
    <xf numFmtId="0" fontId="13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170" fontId="11" fillId="0" borderId="0" xfId="6" applyNumberFormat="1" applyFont="1" applyBorder="1"/>
    <xf numFmtId="170" fontId="7" fillId="0" borderId="0" xfId="6" applyNumberFormat="1" applyBorder="1"/>
    <xf numFmtId="0" fontId="6" fillId="0" borderId="1" xfId="0" applyFont="1" applyFill="1" applyBorder="1" applyAlignment="1">
      <alignment vertical="center"/>
    </xf>
    <xf numFmtId="0" fontId="11" fillId="2" borderId="0" xfId="4" applyNumberFormat="1" applyFont="1" applyFill="1" applyBorder="1" applyAlignment="1">
      <alignment horizontal="center" vertical="center" wrapText="1"/>
    </xf>
    <xf numFmtId="170" fontId="13" fillId="0" borderId="0" xfId="2" applyNumberFormat="1" applyFont="1" applyFill="1" applyBorder="1"/>
    <xf numFmtId="0" fontId="23" fillId="0" borderId="0" xfId="3" applyFont="1" applyAlignment="1">
      <alignment vertical="center"/>
    </xf>
    <xf numFmtId="0" fontId="7" fillId="0" borderId="0" xfId="5" applyNumberFormat="1" applyFont="1" applyAlignment="1">
      <alignment horizontal="center" vertical="center"/>
    </xf>
    <xf numFmtId="0" fontId="5" fillId="0" borderId="0" xfId="1" applyFont="1" applyFill="1" applyAlignment="1">
      <alignment horizontal="left" vertical="center" indent="1"/>
    </xf>
    <xf numFmtId="43" fontId="7" fillId="0" borderId="0" xfId="14" applyNumberFormat="1" applyFont="1" applyAlignment="1">
      <alignment horizontal="right"/>
    </xf>
    <xf numFmtId="43" fontId="7" fillId="0" borderId="0" xfId="6" applyNumberFormat="1" applyFont="1"/>
    <xf numFmtId="43" fontId="7" fillId="0" borderId="0" xfId="14" applyFont="1" applyFill="1"/>
    <xf numFmtId="170" fontId="0" fillId="0" borderId="0" xfId="0" applyNumberFormat="1" applyFont="1" applyFill="1" applyBorder="1" applyAlignment="1">
      <alignment horizontal="right" vertical="center"/>
    </xf>
    <xf numFmtId="0" fontId="24" fillId="0" borderId="0" xfId="7" applyFont="1" applyFill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43" fontId="12" fillId="0" borderId="0" xfId="14" applyFont="1" applyAlignment="1">
      <alignment vertical="center"/>
    </xf>
    <xf numFmtId="43" fontId="12" fillId="0" borderId="0" xfId="14" applyFont="1"/>
    <xf numFmtId="0" fontId="7" fillId="0" borderId="0" xfId="3" applyFont="1" applyAlignment="1">
      <alignment horizontal="left" vertical="center" wrapText="1" indent="1"/>
    </xf>
    <xf numFmtId="0" fontId="7" fillId="0" borderId="0" xfId="1" applyFont="1"/>
    <xf numFmtId="0" fontId="11" fillId="2" borderId="0" xfId="1" applyFont="1" applyFill="1" applyAlignment="1">
      <alignment vertical="center"/>
    </xf>
    <xf numFmtId="43" fontId="12" fillId="2" borderId="0" xfId="14" applyFont="1" applyFill="1" applyAlignment="1"/>
    <xf numFmtId="0" fontId="24" fillId="0" borderId="1" xfId="7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43" fontId="7" fillId="0" borderId="0" xfId="6" applyFill="1"/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6" xfId="1" applyFont="1" applyFill="1" applyBorder="1"/>
    <xf numFmtId="165" fontId="5" fillId="0" borderId="0" xfId="1" applyNumberFormat="1" applyFont="1" applyFill="1"/>
    <xf numFmtId="170" fontId="7" fillId="0" borderId="0" xfId="1" applyNumberFormat="1" applyFill="1"/>
    <xf numFmtId="0" fontId="6" fillId="0" borderId="4" xfId="1" applyFont="1" applyFill="1" applyBorder="1" applyAlignment="1">
      <alignment vertical="center"/>
    </xf>
    <xf numFmtId="170" fontId="6" fillId="0" borderId="4" xfId="4" applyNumberFormat="1" applyFont="1" applyFill="1" applyBorder="1" applyAlignment="1">
      <alignment horizontal="right" vertical="center"/>
    </xf>
    <xf numFmtId="170" fontId="6" fillId="0" borderId="0" xfId="1" applyNumberFormat="1" applyFont="1" applyFill="1" applyAlignment="1">
      <alignment vertical="center"/>
    </xf>
    <xf numFmtId="170" fontId="6" fillId="0" borderId="0" xfId="1" applyNumberFormat="1" applyFont="1" applyFill="1" applyAlignment="1">
      <alignment horizontal="right" vertical="center"/>
    </xf>
    <xf numFmtId="170" fontId="6" fillId="0" borderId="4" xfId="1" applyNumberFormat="1" applyFont="1" applyFill="1" applyBorder="1" applyAlignment="1">
      <alignment horizontal="right" vertical="center"/>
    </xf>
    <xf numFmtId="170" fontId="5" fillId="0" borderId="0" xfId="4" applyNumberFormat="1" applyFont="1" applyFill="1" applyAlignment="1">
      <alignment horizontal="right" vertical="center"/>
    </xf>
    <xf numFmtId="170" fontId="5" fillId="0" borderId="0" xfId="1" applyNumberFormat="1" applyFont="1" applyFill="1" applyAlignment="1">
      <alignment vertical="center"/>
    </xf>
    <xf numFmtId="170" fontId="5" fillId="0" borderId="0" xfId="1" applyNumberFormat="1" applyFont="1" applyFill="1" applyAlignment="1">
      <alignment horizontal="right" vertical="center"/>
    </xf>
    <xf numFmtId="165" fontId="7" fillId="0" borderId="0" xfId="6" applyNumberFormat="1" applyFill="1"/>
    <xf numFmtId="0" fontId="0" fillId="0" borderId="0" xfId="1" applyFont="1" applyFill="1" applyAlignment="1">
      <alignment horizontal="left" vertical="center" indent="1"/>
    </xf>
    <xf numFmtId="0" fontId="5" fillId="0" borderId="0" xfId="1" applyFont="1" applyFill="1" applyAlignment="1">
      <alignment horizontal="left" wrapText="1" indent="1"/>
    </xf>
    <xf numFmtId="170" fontId="5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/>
    <xf numFmtId="43" fontId="5" fillId="0" borderId="0" xfId="6" applyFont="1" applyFill="1"/>
    <xf numFmtId="0" fontId="6" fillId="0" borderId="1" xfId="1" applyFont="1" applyFill="1" applyBorder="1" applyAlignment="1">
      <alignment vertical="center"/>
    </xf>
    <xf numFmtId="170" fontId="6" fillId="0" borderId="1" xfId="4" applyNumberFormat="1" applyFont="1" applyFill="1" applyBorder="1" applyAlignment="1">
      <alignment horizontal="right" vertical="center"/>
    </xf>
    <xf numFmtId="3" fontId="7" fillId="0" borderId="0" xfId="1" applyNumberFormat="1" applyFill="1"/>
    <xf numFmtId="0" fontId="9" fillId="0" borderId="3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170" fontId="9" fillId="0" borderId="3" xfId="4" applyNumberFormat="1" applyFont="1" applyFill="1" applyBorder="1" applyAlignment="1">
      <alignment horizontal="right" vertical="center"/>
    </xf>
    <xf numFmtId="170" fontId="9" fillId="0" borderId="0" xfId="4" applyNumberFormat="1" applyFont="1" applyFill="1" applyAlignment="1">
      <alignment horizontal="right" vertical="center"/>
    </xf>
    <xf numFmtId="170" fontId="9" fillId="0" borderId="2" xfId="4" applyNumberFormat="1" applyFont="1" applyFill="1" applyBorder="1" applyAlignment="1">
      <alignment horizontal="right" vertical="center"/>
    </xf>
    <xf numFmtId="170" fontId="6" fillId="0" borderId="1" xfId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vertical="center"/>
    </xf>
    <xf numFmtId="170" fontId="6" fillId="0" borderId="0" xfId="4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right"/>
    </xf>
    <xf numFmtId="0" fontId="5" fillId="0" borderId="6" xfId="1" applyFont="1" applyFill="1" applyBorder="1" applyAlignment="1">
      <alignment horizontal="right"/>
    </xf>
    <xf numFmtId="170" fontId="6" fillId="0" borderId="4" xfId="3" applyNumberFormat="1" applyFont="1" applyFill="1" applyBorder="1" applyAlignment="1">
      <alignment horizontal="right" vertical="center"/>
    </xf>
    <xf numFmtId="170" fontId="5" fillId="0" borderId="0" xfId="4" applyNumberFormat="1" applyFont="1" applyFill="1" applyAlignment="1">
      <alignment horizontal="center" vertical="center"/>
    </xf>
    <xf numFmtId="170" fontId="5" fillId="0" borderId="0" xfId="1" applyNumberFormat="1" applyFont="1" applyFill="1" applyAlignment="1">
      <alignment horizontal="center" vertical="center"/>
    </xf>
    <xf numFmtId="178" fontId="7" fillId="0" borderId="0" xfId="1" applyNumberFormat="1" applyFill="1"/>
    <xf numFmtId="176" fontId="7" fillId="0" borderId="0" xfId="1" applyNumberFormat="1" applyFill="1"/>
    <xf numFmtId="175" fontId="7" fillId="0" borderId="0" xfId="1" applyNumberFormat="1" applyFill="1"/>
    <xf numFmtId="170" fontId="6" fillId="0" borderId="2" xfId="1" applyNumberFormat="1" applyFont="1" applyFill="1" applyBorder="1" applyAlignment="1">
      <alignment horizontal="right" vertical="center"/>
    </xf>
    <xf numFmtId="166" fontId="6" fillId="0" borderId="1" xfId="14" applyNumberFormat="1" applyFont="1" applyFill="1" applyBorder="1" applyAlignment="1">
      <alignment horizontal="right" vertical="center"/>
    </xf>
    <xf numFmtId="0" fontId="8" fillId="0" borderId="0" xfId="1" applyFont="1" applyFill="1"/>
    <xf numFmtId="43" fontId="9" fillId="0" borderId="0" xfId="6" applyFont="1" applyFill="1"/>
    <xf numFmtId="170" fontId="5" fillId="0" borderId="0" xfId="3" applyNumberFormat="1" applyFont="1" applyFill="1" applyAlignment="1">
      <alignment horizontal="right" vertical="center"/>
    </xf>
    <xf numFmtId="0" fontId="9" fillId="0" borderId="0" xfId="1" applyFont="1" applyFill="1"/>
    <xf numFmtId="170" fontId="5" fillId="0" borderId="2" xfId="1" applyNumberFormat="1" applyFont="1" applyFill="1" applyBorder="1" applyAlignment="1">
      <alignment horizontal="right" vertical="center"/>
    </xf>
    <xf numFmtId="0" fontId="20" fillId="0" borderId="2" xfId="7" applyFont="1" applyFill="1" applyBorder="1" applyAlignment="1">
      <alignment horizontal="center" vertical="center"/>
    </xf>
    <xf numFmtId="0" fontId="20" fillId="0" borderId="2" xfId="7" applyFont="1" applyFill="1" applyBorder="1" applyAlignment="1">
      <alignment horizontal="centerContinuous" vertical="center"/>
    </xf>
    <xf numFmtId="0" fontId="20" fillId="0" borderId="0" xfId="7" applyFont="1" applyFill="1" applyAlignment="1">
      <alignment vertical="center"/>
    </xf>
    <xf numFmtId="0" fontId="7" fillId="0" borderId="0" xfId="10" applyFont="1" applyFill="1" applyAlignment="1">
      <alignment vertical="center"/>
    </xf>
    <xf numFmtId="0" fontId="6" fillId="0" borderId="1" xfId="8" applyNumberFormat="1" applyFont="1" applyFill="1" applyBorder="1" applyAlignment="1">
      <alignment horizontal="center" wrapText="1"/>
    </xf>
    <xf numFmtId="0" fontId="11" fillId="0" borderId="0" xfId="10" applyFont="1" applyFill="1" applyAlignment="1">
      <alignment horizontal="right"/>
    </xf>
    <xf numFmtId="0" fontId="7" fillId="0" borderId="0" xfId="7" applyFill="1" applyAlignment="1"/>
    <xf numFmtId="0" fontId="6" fillId="0" borderId="0" xfId="10" applyFont="1" applyFill="1" applyAlignment="1">
      <alignment horizontal="right"/>
    </xf>
    <xf numFmtId="0" fontId="19" fillId="0" borderId="0" xfId="7" applyFont="1" applyFill="1" applyAlignment="1">
      <alignment vertical="center"/>
    </xf>
    <xf numFmtId="0" fontId="7" fillId="0" borderId="0" xfId="7" applyFill="1" applyAlignment="1">
      <alignment vertical="center"/>
    </xf>
    <xf numFmtId="0" fontId="17" fillId="0" borderId="0" xfId="7" applyFont="1" applyFill="1" applyAlignment="1">
      <alignment horizontal="left" vertical="center" indent="1"/>
    </xf>
    <xf numFmtId="0" fontId="17" fillId="0" borderId="0" xfId="7" applyFont="1" applyFill="1" applyAlignment="1">
      <alignment horizontal="left" vertical="center" indent="3"/>
    </xf>
    <xf numFmtId="0" fontId="19" fillId="0" borderId="1" xfId="7" applyFont="1" applyFill="1" applyBorder="1" applyAlignment="1">
      <alignment vertical="center"/>
    </xf>
    <xf numFmtId="0" fontId="19" fillId="0" borderId="0" xfId="7" applyFont="1" applyFill="1" applyBorder="1" applyAlignment="1">
      <alignment vertical="center"/>
    </xf>
    <xf numFmtId="0" fontId="17" fillId="0" borderId="0" xfId="7" applyFont="1" applyFill="1" applyAlignment="1">
      <alignment vertical="center"/>
    </xf>
    <xf numFmtId="0" fontId="22" fillId="0" borderId="0" xfId="7" applyFont="1" applyFill="1" applyAlignment="1">
      <alignment vertical="center"/>
    </xf>
    <xf numFmtId="172" fontId="7" fillId="0" borderId="0" xfId="7" applyNumberFormat="1" applyFill="1"/>
    <xf numFmtId="0" fontId="13" fillId="0" borderId="0" xfId="1" applyFont="1" applyFill="1" applyAlignment="1">
      <alignment vertical="center"/>
    </xf>
    <xf numFmtId="0" fontId="13" fillId="0" borderId="2" xfId="1" applyFont="1" applyFill="1" applyBorder="1" applyAlignment="1">
      <alignment vertical="center"/>
    </xf>
    <xf numFmtId="0" fontId="13" fillId="0" borderId="0" xfId="1" applyFont="1" applyFill="1" applyBorder="1" applyAlignment="1">
      <alignment horizontal="centerContinuous" vertical="center"/>
    </xf>
    <xf numFmtId="0" fontId="13" fillId="0" borderId="2" xfId="1" applyFont="1" applyFill="1" applyBorder="1" applyAlignment="1">
      <alignment horizontal="centerContinuous" vertical="center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4" applyNumberFormat="1" applyFont="1" applyFill="1" applyBorder="1" applyAlignment="1">
      <alignment horizontal="right" vertical="center" wrapText="1"/>
    </xf>
    <xf numFmtId="0" fontId="13" fillId="0" borderId="0" xfId="4" applyNumberFormat="1" applyFont="1" applyFill="1" applyAlignment="1">
      <alignment horizontal="center" vertical="center" wrapText="1"/>
    </xf>
    <xf numFmtId="170" fontId="13" fillId="0" borderId="1" xfId="2" applyNumberFormat="1" applyFont="1" applyFill="1" applyBorder="1"/>
    <xf numFmtId="174" fontId="13" fillId="0" borderId="1" xfId="2" applyNumberFormat="1" applyFont="1" applyFill="1" applyBorder="1" applyAlignment="1">
      <alignment horizontal="right"/>
    </xf>
    <xf numFmtId="174" fontId="13" fillId="0" borderId="0" xfId="2" applyNumberFormat="1" applyFont="1" applyFill="1" applyBorder="1" applyAlignment="1">
      <alignment horizontal="right"/>
    </xf>
    <xf numFmtId="0" fontId="7" fillId="0" borderId="0" xfId="1" applyFill="1"/>
    <xf numFmtId="0" fontId="21" fillId="0" borderId="0" xfId="1" applyFont="1" applyFill="1" applyAlignment="1">
      <alignment horizontal="center" vertical="center"/>
    </xf>
    <xf numFmtId="0" fontId="11" fillId="0" borderId="0" xfId="9" applyNumberFormat="1" applyFont="1" applyFill="1" applyAlignment="1">
      <alignment horizontal="center" vertical="center"/>
    </xf>
    <xf numFmtId="0" fontId="20" fillId="0" borderId="0" xfId="7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13" fillId="0" borderId="0" xfId="1" applyFont="1" applyFill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2" fillId="0" borderId="0" xfId="1" applyFont="1" applyFill="1"/>
    <xf numFmtId="0" fontId="13" fillId="0" borderId="0" xfId="3" applyFont="1" applyFill="1" applyAlignment="1">
      <alignment horizontal="right" vertical="center"/>
    </xf>
    <xf numFmtId="0" fontId="13" fillId="0" borderId="0" xfId="3" applyFont="1" applyFill="1" applyAlignment="1">
      <alignment horizontal="right" vertical="center" indent="1"/>
    </xf>
    <xf numFmtId="0" fontId="13" fillId="0" borderId="0" xfId="5" applyNumberFormat="1" applyFont="1" applyFill="1" applyAlignment="1">
      <alignment horizontal="center" vertical="center"/>
    </xf>
    <xf numFmtId="0" fontId="13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167" fontId="12" fillId="0" borderId="0" xfId="3" applyNumberFormat="1" applyFont="1" applyFill="1" applyAlignment="1">
      <alignment horizontal="right"/>
    </xf>
    <xf numFmtId="0" fontId="9" fillId="0" borderId="0" xfId="7" applyFont="1" applyFill="1" applyAlignment="1">
      <alignment horizontal="center" vertical="center" wrapText="1"/>
    </xf>
    <xf numFmtId="0" fontId="12" fillId="0" borderId="0" xfId="3" applyFont="1" applyFill="1" applyAlignment="1">
      <alignment horizontal="right" vertical="center"/>
    </xf>
    <xf numFmtId="0" fontId="12" fillId="0" borderId="0" xfId="5" applyNumberFormat="1" applyFont="1" applyFill="1" applyAlignment="1">
      <alignment horizontal="right" vertical="center"/>
    </xf>
    <xf numFmtId="167" fontId="12" fillId="0" borderId="0" xfId="3" applyNumberFormat="1" applyFont="1" applyFill="1"/>
    <xf numFmtId="0" fontId="12" fillId="0" borderId="0" xfId="1" applyFont="1" applyFill="1" applyAlignment="1">
      <alignment horizontal="right"/>
    </xf>
    <xf numFmtId="0" fontId="12" fillId="0" borderId="0" xfId="3" applyFont="1" applyFill="1" applyAlignment="1">
      <alignment horizontal="left" vertical="center" indent="1"/>
    </xf>
    <xf numFmtId="165" fontId="12" fillId="0" borderId="0" xfId="2" applyNumberFormat="1" applyFont="1" applyFill="1" applyAlignment="1">
      <alignment horizontal="right" vertical="center"/>
    </xf>
    <xf numFmtId="165" fontId="12" fillId="0" borderId="0" xfId="2" applyNumberFormat="1" applyFont="1" applyFill="1"/>
    <xf numFmtId="0" fontId="46" fillId="0" borderId="0" xfId="3" applyFont="1" applyFill="1"/>
    <xf numFmtId="170" fontId="12" fillId="0" borderId="0" xfId="14" applyNumberFormat="1" applyFont="1" applyFill="1" applyAlignment="1">
      <alignment horizontal="right" vertical="center"/>
    </xf>
    <xf numFmtId="0" fontId="12" fillId="0" borderId="0" xfId="3" applyFont="1" applyFill="1" applyAlignment="1">
      <alignment horizontal="left" vertical="center" indent="3"/>
    </xf>
    <xf numFmtId="165" fontId="12" fillId="0" borderId="0" xfId="14" applyNumberFormat="1" applyFont="1" applyFill="1" applyAlignment="1">
      <alignment horizontal="right" vertical="center"/>
    </xf>
    <xf numFmtId="0" fontId="13" fillId="0" borderId="1" xfId="3" applyFont="1" applyFill="1" applyBorder="1" applyAlignment="1">
      <alignment vertical="center"/>
    </xf>
    <xf numFmtId="165" fontId="13" fillId="0" borderId="1" xfId="2" applyNumberFormat="1" applyFont="1" applyFill="1" applyBorder="1" applyAlignment="1">
      <alignment horizontal="right" vertical="center"/>
    </xf>
    <xf numFmtId="165" fontId="13" fillId="0" borderId="16" xfId="22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left" vertical="center" indent="1"/>
    </xf>
    <xf numFmtId="165" fontId="12" fillId="0" borderId="0" xfId="1" applyNumberFormat="1" applyFont="1" applyFill="1"/>
    <xf numFmtId="165" fontId="12" fillId="0" borderId="0" xfId="1" applyNumberFormat="1" applyFont="1" applyFill="1" applyAlignment="1">
      <alignment horizontal="right" vertical="center"/>
    </xf>
    <xf numFmtId="165" fontId="12" fillId="0" borderId="0" xfId="3" applyNumberFormat="1" applyFont="1" applyFill="1" applyAlignment="1">
      <alignment horizontal="right" vertical="center"/>
    </xf>
    <xf numFmtId="0" fontId="12" fillId="0" borderId="0" xfId="3" applyFont="1" applyFill="1" applyAlignment="1">
      <alignment horizontal="left" vertical="center" indent="2"/>
    </xf>
    <xf numFmtId="165" fontId="13" fillId="0" borderId="0" xfId="2" applyNumberFormat="1" applyFont="1" applyFill="1" applyAlignment="1">
      <alignment horizontal="right" vertical="center"/>
    </xf>
    <xf numFmtId="165" fontId="12" fillId="0" borderId="0" xfId="6" applyNumberFormat="1" applyFont="1" applyFill="1" applyBorder="1" applyAlignment="1">
      <alignment horizontal="right" vertical="center"/>
    </xf>
    <xf numFmtId="166" fontId="12" fillId="0" borderId="2" xfId="2" applyNumberFormat="1" applyFont="1" applyFill="1" applyBorder="1" applyAlignment="1">
      <alignment horizontal="right" vertical="center"/>
    </xf>
    <xf numFmtId="166" fontId="12" fillId="0" borderId="0" xfId="2" applyNumberFormat="1" applyFont="1" applyFill="1"/>
    <xf numFmtId="166" fontId="12" fillId="0" borderId="0" xfId="2" applyNumberFormat="1" applyFont="1" applyFill="1" applyAlignment="1">
      <alignment horizontal="right" vertical="center"/>
    </xf>
    <xf numFmtId="166" fontId="12" fillId="0" borderId="0" xfId="6" applyNumberFormat="1" applyFont="1" applyFill="1" applyBorder="1" applyAlignment="1">
      <alignment horizontal="right" vertical="center"/>
    </xf>
    <xf numFmtId="170" fontId="13" fillId="0" borderId="1" xfId="6" applyNumberFormat="1" applyFont="1" applyFill="1" applyBorder="1" applyAlignment="1">
      <alignment horizontal="right" vertical="center"/>
    </xf>
    <xf numFmtId="166" fontId="13" fillId="0" borderId="1" xfId="2" applyNumberFormat="1" applyFont="1" applyFill="1" applyBorder="1" applyAlignment="1">
      <alignment horizontal="right" vertical="center"/>
    </xf>
    <xf numFmtId="168" fontId="12" fillId="0" borderId="0" xfId="2" applyNumberFormat="1" applyFont="1" applyFill="1" applyAlignment="1">
      <alignment horizontal="right" vertical="center"/>
    </xf>
    <xf numFmtId="168" fontId="12" fillId="0" borderId="0" xfId="2" applyNumberFormat="1" applyFont="1" applyFill="1"/>
    <xf numFmtId="0" fontId="13" fillId="0" borderId="1" xfId="3" applyFont="1" applyFill="1" applyBorder="1" applyAlignment="1">
      <alignment horizontal="center" vertical="center"/>
    </xf>
    <xf numFmtId="165" fontId="13" fillId="0" borderId="0" xfId="4" applyNumberFormat="1" applyFont="1" applyFill="1" applyAlignment="1">
      <alignment horizontal="center" vertical="center"/>
    </xf>
    <xf numFmtId="165" fontId="9" fillId="0" borderId="0" xfId="2" applyNumberFormat="1" applyFont="1" applyFill="1"/>
    <xf numFmtId="0" fontId="9" fillId="0" borderId="0" xfId="3" applyFont="1" applyFill="1" applyAlignment="1">
      <alignment vertical="center"/>
    </xf>
    <xf numFmtId="41" fontId="12" fillId="0" borderId="0" xfId="4" applyNumberFormat="1" applyFont="1" applyFill="1" applyAlignment="1">
      <alignment horizontal="right" vertical="center"/>
    </xf>
    <xf numFmtId="43" fontId="12" fillId="0" borderId="0" xfId="14" applyFont="1" applyFill="1" applyAlignment="1">
      <alignment horizontal="right" vertical="center"/>
    </xf>
    <xf numFmtId="43" fontId="12" fillId="0" borderId="0" xfId="14" applyFont="1" applyFill="1"/>
    <xf numFmtId="43" fontId="9" fillId="0" borderId="0" xfId="2" applyFont="1" applyFill="1"/>
    <xf numFmtId="166" fontId="12" fillId="0" borderId="0" xfId="1" applyNumberFormat="1" applyFont="1" applyFill="1"/>
    <xf numFmtId="43" fontId="12" fillId="0" borderId="0" xfId="1" applyNumberFormat="1" applyFont="1" applyFill="1"/>
    <xf numFmtId="39" fontId="12" fillId="0" borderId="0" xfId="1" applyNumberFormat="1" applyFont="1" applyFill="1"/>
    <xf numFmtId="0" fontId="12" fillId="0" borderId="0" xfId="1" applyFont="1" applyFill="1" applyAlignment="1">
      <alignment horizontal="center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0" xfId="3" applyFont="1" applyFill="1" applyAlignment="1">
      <alignment horizontal="center" vertical="center"/>
    </xf>
    <xf numFmtId="0" fontId="13" fillId="0" borderId="0" xfId="4" applyNumberFormat="1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left"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3" fillId="0" borderId="0" xfId="4" applyNumberFormat="1" applyFont="1" applyFill="1" applyBorder="1" applyAlignment="1">
      <alignment horizontal="right" vertical="center" wrapText="1"/>
    </xf>
    <xf numFmtId="0" fontId="12" fillId="0" borderId="0" xfId="4" applyNumberFormat="1" applyFont="1" applyFill="1" applyBorder="1" applyAlignment="1">
      <alignment horizontal="right" vertical="center" wrapText="1"/>
    </xf>
    <xf numFmtId="0" fontId="12" fillId="0" borderId="0" xfId="3" applyFont="1" applyFill="1" applyAlignment="1">
      <alignment horizontal="right" vertical="center" indent="1"/>
    </xf>
    <xf numFmtId="0" fontId="13" fillId="0" borderId="0" xfId="3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170" fontId="12" fillId="0" borderId="0" xfId="4" applyNumberFormat="1" applyFont="1" applyFill="1" applyAlignment="1">
      <alignment vertical="center"/>
    </xf>
    <xf numFmtId="17" fontId="12" fillId="0" borderId="0" xfId="1" applyNumberFormat="1" applyFont="1" applyFill="1"/>
    <xf numFmtId="170" fontId="12" fillId="0" borderId="0" xfId="1" applyNumberFormat="1" applyFont="1" applyFill="1"/>
    <xf numFmtId="0" fontId="9" fillId="0" borderId="0" xfId="0" applyFont="1" applyFill="1"/>
    <xf numFmtId="0" fontId="13" fillId="0" borderId="2" xfId="1" applyFont="1" applyFill="1" applyBorder="1"/>
    <xf numFmtId="170" fontId="12" fillId="0" borderId="0" xfId="3" applyNumberFormat="1" applyFont="1" applyFill="1"/>
    <xf numFmtId="0" fontId="13" fillId="0" borderId="0" xfId="1" applyFont="1" applyFill="1"/>
    <xf numFmtId="170" fontId="9" fillId="0" borderId="0" xfId="0" applyNumberFormat="1" applyFont="1" applyFill="1"/>
    <xf numFmtId="170" fontId="13" fillId="0" borderId="0" xfId="1" applyNumberFormat="1" applyFont="1" applyFill="1"/>
    <xf numFmtId="0" fontId="12" fillId="0" borderId="0" xfId="1" applyFont="1" applyFill="1" applyAlignment="1">
      <alignment horizontal="left" indent="2"/>
    </xf>
    <xf numFmtId="171" fontId="12" fillId="0" borderId="0" xfId="1" applyNumberFormat="1" applyFont="1" applyFill="1"/>
    <xf numFmtId="0" fontId="12" fillId="0" borderId="0" xfId="1" quotePrefix="1" applyFont="1" applyFill="1"/>
    <xf numFmtId="170" fontId="47" fillId="0" borderId="0" xfId="0" applyNumberFormat="1" applyFont="1" applyFill="1"/>
    <xf numFmtId="0" fontId="13" fillId="0" borderId="2" xfId="1" applyFont="1" applyFill="1" applyBorder="1" applyAlignment="1"/>
    <xf numFmtId="0" fontId="13" fillId="0" borderId="1" xfId="1" applyFont="1" applyFill="1" applyBorder="1"/>
    <xf numFmtId="4" fontId="12" fillId="0" borderId="0" xfId="1" applyNumberFormat="1" applyFont="1" applyFill="1"/>
    <xf numFmtId="170" fontId="12" fillId="0" borderId="0" xfId="3" applyNumberFormat="1" applyFont="1" applyFill="1" applyBorder="1"/>
    <xf numFmtId="169" fontId="13" fillId="0" borderId="0" xfId="6" applyNumberFormat="1" applyFont="1" applyFill="1" applyBorder="1" applyAlignment="1">
      <alignment horizontal="center"/>
    </xf>
    <xf numFmtId="39" fontId="12" fillId="0" borderId="0" xfId="1" applyNumberFormat="1" applyFont="1" applyFill="1" applyAlignment="1">
      <alignment horizontal="center"/>
    </xf>
    <xf numFmtId="43" fontId="12" fillId="0" borderId="0" xfId="2" applyFont="1" applyFill="1" applyAlignment="1">
      <alignment horizontal="left" vertical="center"/>
    </xf>
    <xf numFmtId="0" fontId="12" fillId="0" borderId="0" xfId="1" applyFont="1" applyFill="1" applyBorder="1"/>
    <xf numFmtId="169" fontId="13" fillId="0" borderId="0" xfId="2" applyNumberFormat="1" applyFont="1" applyFill="1"/>
    <xf numFmtId="165" fontId="12" fillId="0" borderId="0" xfId="6" applyNumberFormat="1" applyFont="1" applyBorder="1"/>
    <xf numFmtId="43" fontId="12" fillId="0" borderId="0" xfId="14" applyNumberFormat="1" applyFont="1" applyAlignment="1">
      <alignment horizontal="right"/>
    </xf>
    <xf numFmtId="165" fontId="12" fillId="0" borderId="0" xfId="14" applyNumberFormat="1" applyFont="1" applyAlignment="1">
      <alignment horizontal="right"/>
    </xf>
    <xf numFmtId="165" fontId="12" fillId="0" borderId="0" xfId="6" applyNumberFormat="1" applyFont="1"/>
    <xf numFmtId="43" fontId="12" fillId="0" borderId="0" xfId="6" applyNumberFormat="1" applyFont="1"/>
    <xf numFmtId="0" fontId="6" fillId="0" borderId="0" xfId="1" applyFont="1" applyFill="1" applyAlignment="1">
      <alignment horizontal="right"/>
    </xf>
    <xf numFmtId="0" fontId="9" fillId="0" borderId="5" xfId="1" applyFont="1" applyFill="1" applyBorder="1" applyAlignment="1">
      <alignment vertical="center"/>
    </xf>
    <xf numFmtId="170" fontId="9" fillId="0" borderId="5" xfId="4" applyNumberFormat="1" applyFont="1" applyFill="1" applyBorder="1" applyAlignment="1">
      <alignment horizontal="right" vertical="center"/>
    </xf>
    <xf numFmtId="172" fontId="11" fillId="0" borderId="0" xfId="7" applyNumberFormat="1" applyFont="1" applyFill="1" applyAlignment="1">
      <alignment horizontal="right" vertical="center"/>
    </xf>
    <xf numFmtId="172" fontId="12" fillId="0" borderId="0" xfId="7" applyNumberFormat="1" applyFont="1" applyFill="1" applyAlignment="1">
      <alignment horizontal="right" vertical="center"/>
    </xf>
    <xf numFmtId="177" fontId="17" fillId="0" borderId="0" xfId="7" applyNumberFormat="1" applyFont="1" applyFill="1" applyAlignment="1">
      <alignment horizontal="right" vertical="center"/>
    </xf>
    <xf numFmtId="172" fontId="17" fillId="0" borderId="0" xfId="7" applyNumberFormat="1" applyFont="1" applyFill="1" applyAlignment="1">
      <alignment horizontal="right" vertical="center"/>
    </xf>
    <xf numFmtId="172" fontId="19" fillId="0" borderId="0" xfId="7" applyNumberFormat="1" applyFont="1" applyFill="1" applyBorder="1" applyAlignment="1">
      <alignment horizontal="right" vertical="center"/>
    </xf>
    <xf numFmtId="172" fontId="19" fillId="0" borderId="1" xfId="7" applyNumberFormat="1" applyFont="1" applyFill="1" applyBorder="1" applyAlignment="1">
      <alignment horizontal="right" vertical="center"/>
    </xf>
    <xf numFmtId="172" fontId="7" fillId="0" borderId="0" xfId="0" applyNumberFormat="1" applyFont="1" applyFill="1"/>
    <xf numFmtId="0" fontId="12" fillId="0" borderId="0" xfId="7" applyFont="1" applyFill="1" applyAlignment="1">
      <alignment horizontal="left" vertical="center" indent="1"/>
    </xf>
    <xf numFmtId="0" fontId="7" fillId="0" borderId="0" xfId="11" applyFont="1" applyFill="1"/>
    <xf numFmtId="0" fontId="7" fillId="0" borderId="0" xfId="11" applyFont="1" applyFill="1" applyAlignment="1">
      <alignment horizontal="center" vertical="center"/>
    </xf>
    <xf numFmtId="43" fontId="7" fillId="0" borderId="2" xfId="12" applyFont="1" applyFill="1" applyBorder="1" applyAlignment="1">
      <alignment horizontal="left" vertical="center"/>
    </xf>
    <xf numFmtId="43" fontId="7" fillId="0" borderId="2" xfId="12" applyFont="1" applyFill="1" applyBorder="1" applyAlignment="1">
      <alignment vertical="center"/>
    </xf>
    <xf numFmtId="43" fontId="7" fillId="0" borderId="0" xfId="12" applyFont="1" applyFill="1" applyAlignment="1">
      <alignment vertical="center"/>
    </xf>
    <xf numFmtId="0" fontId="20" fillId="0" borderId="0" xfId="7" applyFont="1" applyFill="1" applyBorder="1" applyAlignment="1">
      <alignment horizontal="centerContinuous" vertical="center"/>
    </xf>
    <xf numFmtId="0" fontId="7" fillId="0" borderId="0" xfId="7" applyFill="1" applyBorder="1"/>
    <xf numFmtId="43" fontId="7" fillId="0" borderId="3" xfId="12" applyFont="1" applyFill="1" applyBorder="1" applyAlignment="1">
      <alignment horizontal="center" vertical="center"/>
    </xf>
    <xf numFmtId="0" fontId="11" fillId="0" borderId="3" xfId="11" applyFont="1" applyFill="1" applyBorder="1" applyAlignment="1">
      <alignment horizontal="center" vertical="center"/>
    </xf>
    <xf numFmtId="43" fontId="7" fillId="0" borderId="2" xfId="12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left" vertical="center"/>
    </xf>
    <xf numFmtId="0" fontId="7" fillId="0" borderId="0" xfId="11" applyFont="1" applyFill="1" applyAlignment="1">
      <alignment vertical="center"/>
    </xf>
    <xf numFmtId="0" fontId="11" fillId="0" borderId="0" xfId="11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center" vertical="center"/>
    </xf>
    <xf numFmtId="0" fontId="11" fillId="0" borderId="0" xfId="1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/>
    </xf>
    <xf numFmtId="0" fontId="11" fillId="0" borderId="0" xfId="11" applyFont="1" applyFill="1" applyAlignment="1">
      <alignment horizontal="right" vertical="center"/>
    </xf>
    <xf numFmtId="0" fontId="11" fillId="0" borderId="2" xfId="11" applyFont="1" applyFill="1" applyBorder="1" applyAlignment="1">
      <alignment horizontal="right" vertical="center"/>
    </xf>
    <xf numFmtId="0" fontId="7" fillId="0" borderId="0" xfId="3" applyFont="1" applyFill="1" applyBorder="1" applyAlignment="1">
      <alignment horizontal="right" vertical="center" indent="1"/>
    </xf>
    <xf numFmtId="0" fontId="11" fillId="0" borderId="1" xfId="11" applyFont="1" applyFill="1" applyBorder="1" applyAlignment="1">
      <alignment horizontal="left" vertical="center"/>
    </xf>
    <xf numFmtId="0" fontId="11" fillId="0" borderId="1" xfId="11" applyFont="1" applyFill="1" applyBorder="1" applyAlignment="1">
      <alignment vertical="center"/>
    </xf>
    <xf numFmtId="0" fontId="11" fillId="0" borderId="0" xfId="11" applyFont="1" applyFill="1" applyAlignment="1">
      <alignment vertical="center"/>
    </xf>
    <xf numFmtId="170" fontId="11" fillId="0" borderId="1" xfId="11" applyNumberFormat="1" applyFont="1" applyFill="1" applyBorder="1" applyAlignment="1">
      <alignment horizontal="right" vertical="center"/>
    </xf>
    <xf numFmtId="170" fontId="11" fillId="0" borderId="0" xfId="11" applyNumberFormat="1" applyFont="1" applyFill="1" applyBorder="1" applyAlignment="1">
      <alignment horizontal="right" vertical="center"/>
    </xf>
    <xf numFmtId="0" fontId="7" fillId="0" borderId="0" xfId="11" applyFont="1" applyFill="1" applyBorder="1"/>
    <xf numFmtId="170" fontId="11" fillId="0" borderId="0" xfId="11" applyNumberFormat="1" applyFont="1" applyFill="1" applyAlignment="1">
      <alignment horizontal="right" vertical="center"/>
    </xf>
    <xf numFmtId="0" fontId="0" fillId="0" borderId="0" xfId="11" applyFont="1" applyFill="1"/>
    <xf numFmtId="0" fontId="7" fillId="0" borderId="0" xfId="11" applyFont="1" applyFill="1" applyAlignment="1">
      <alignment horizontal="left" vertical="center"/>
    </xf>
    <xf numFmtId="0" fontId="7" fillId="0" borderId="0" xfId="11" applyFont="1" applyFill="1" applyAlignment="1">
      <alignment horizontal="left" vertical="center" indent="1"/>
    </xf>
    <xf numFmtId="170" fontId="7" fillId="0" borderId="0" xfId="18" applyNumberFormat="1" applyFont="1" applyFill="1" applyAlignment="1">
      <alignment horizontal="right" vertical="center"/>
    </xf>
    <xf numFmtId="170" fontId="7" fillId="0" borderId="0" xfId="12" applyNumberFormat="1" applyFont="1" applyFill="1" applyBorder="1" applyAlignment="1">
      <alignment horizontal="right" vertical="center"/>
    </xf>
    <xf numFmtId="170" fontId="7" fillId="0" borderId="0" xfId="19" applyNumberFormat="1" applyFont="1" applyFill="1" applyBorder="1" applyAlignment="1">
      <alignment horizontal="right" vertical="center"/>
    </xf>
    <xf numFmtId="170" fontId="7" fillId="0" borderId="0" xfId="12" applyNumberFormat="1" applyFont="1" applyFill="1" applyAlignment="1">
      <alignment horizontal="right" vertical="center"/>
    </xf>
    <xf numFmtId="0" fontId="0" fillId="0" borderId="0" xfId="11" applyFont="1" applyFill="1" applyAlignment="1">
      <alignment horizontal="left" vertical="center" indent="1"/>
    </xf>
    <xf numFmtId="0" fontId="7" fillId="0" borderId="2" xfId="11" applyFont="1" applyFill="1" applyBorder="1" applyAlignment="1">
      <alignment horizontal="left" vertical="center"/>
    </xf>
    <xf numFmtId="0" fontId="7" fillId="0" borderId="2" xfId="11" applyFont="1" applyFill="1" applyBorder="1" applyAlignment="1">
      <alignment vertical="center"/>
    </xf>
    <xf numFmtId="170" fontId="7" fillId="0" borderId="2" xfId="11" applyNumberFormat="1" applyFont="1" applyFill="1" applyBorder="1" applyAlignment="1">
      <alignment horizontal="right" vertical="center"/>
    </xf>
    <xf numFmtId="170" fontId="7" fillId="0" borderId="0" xfId="11" applyNumberFormat="1" applyFont="1" applyFill="1" applyBorder="1" applyAlignment="1">
      <alignment horizontal="right" vertical="center"/>
    </xf>
    <xf numFmtId="170" fontId="7" fillId="0" borderId="2" xfId="18" applyNumberFormat="1" applyFont="1" applyFill="1" applyBorder="1" applyAlignment="1">
      <alignment horizontal="right" vertical="center"/>
    </xf>
    <xf numFmtId="170" fontId="7" fillId="0" borderId="0" xfId="11" applyNumberFormat="1" applyFont="1" applyFill="1" applyAlignment="1">
      <alignment horizontal="right" vertical="center"/>
    </xf>
    <xf numFmtId="0" fontId="11" fillId="0" borderId="2" xfId="11" applyFont="1" applyFill="1" applyBorder="1" applyAlignment="1">
      <alignment vertical="center"/>
    </xf>
    <xf numFmtId="43" fontId="7" fillId="0" borderId="0" xfId="12" applyFont="1" applyFill="1" applyBorder="1"/>
    <xf numFmtId="170" fontId="0" fillId="0" borderId="0" xfId="11" applyNumberFormat="1" applyFont="1" applyFill="1"/>
    <xf numFmtId="170" fontId="7" fillId="0" borderId="0" xfId="11" applyNumberFormat="1" applyFont="1" applyFill="1"/>
    <xf numFmtId="170" fontId="7" fillId="0" borderId="0" xfId="18" applyNumberFormat="1" applyFont="1" applyFill="1" applyBorder="1" applyAlignment="1">
      <alignment horizontal="right" vertical="center"/>
    </xf>
    <xf numFmtId="0" fontId="7" fillId="0" borderId="1" xfId="11" applyFont="1" applyFill="1" applyBorder="1" applyAlignment="1">
      <alignment horizontal="left" vertical="center"/>
    </xf>
    <xf numFmtId="0" fontId="7" fillId="0" borderId="1" xfId="11" applyFont="1" applyFill="1" applyBorder="1" applyAlignment="1">
      <alignment vertical="center"/>
    </xf>
    <xf numFmtId="170" fontId="7" fillId="0" borderId="1" xfId="11" applyNumberFormat="1" applyFont="1" applyFill="1" applyBorder="1" applyAlignment="1">
      <alignment horizontal="right" vertical="center"/>
    </xf>
    <xf numFmtId="170" fontId="11" fillId="0" borderId="2" xfId="11" applyNumberFormat="1" applyFont="1" applyFill="1" applyBorder="1" applyAlignment="1">
      <alignment horizontal="right" vertical="center"/>
    </xf>
    <xf numFmtId="170" fontId="7" fillId="0" borderId="0" xfId="11" applyNumberFormat="1" applyFont="1" applyFill="1" applyBorder="1"/>
    <xf numFmtId="43" fontId="7" fillId="0" borderId="0" xfId="11" applyNumberFormat="1" applyFont="1" applyFill="1"/>
    <xf numFmtId="0" fontId="11" fillId="0" borderId="0" xfId="11" applyFont="1" applyFill="1" applyAlignment="1">
      <alignment horizontal="left" vertical="center"/>
    </xf>
    <xf numFmtId="0" fontId="11" fillId="0" borderId="0" xfId="11" applyFont="1" applyFill="1" applyAlignment="1">
      <alignment horizontal="left" vertical="center" indent="1"/>
    </xf>
    <xf numFmtId="170" fontId="11" fillId="0" borderId="3" xfId="11" applyNumberFormat="1" applyFont="1" applyFill="1" applyBorder="1" applyAlignment="1">
      <alignment horizontal="right" vertical="center"/>
    </xf>
    <xf numFmtId="0" fontId="7" fillId="0" borderId="0" xfId="11" applyFont="1" applyFill="1" applyAlignment="1">
      <alignment horizontal="left" vertical="center" indent="2"/>
    </xf>
    <xf numFmtId="170" fontId="7" fillId="0" borderId="0" xfId="13" applyNumberFormat="1" applyFont="1" applyFill="1" applyAlignment="1">
      <alignment horizontal="right" vertical="center"/>
    </xf>
    <xf numFmtId="170" fontId="7" fillId="0" borderId="0" xfId="13" applyNumberFormat="1" applyFont="1" applyFill="1" applyBorder="1" applyAlignment="1">
      <alignment horizontal="right" vertical="center"/>
    </xf>
    <xf numFmtId="0" fontId="0" fillId="0" borderId="0" xfId="11" applyFont="1" applyFill="1" applyBorder="1"/>
    <xf numFmtId="0" fontId="7" fillId="0" borderId="2" xfId="11" applyFont="1" applyFill="1" applyBorder="1"/>
    <xf numFmtId="43" fontId="7" fillId="0" borderId="0" xfId="12" applyFont="1" applyFill="1" applyBorder="1" applyAlignment="1">
      <alignment horizontal="center" vertical="center"/>
    </xf>
    <xf numFmtId="43" fontId="7" fillId="0" borderId="0" xfId="12" applyFont="1" applyFill="1" applyAlignment="1">
      <alignment horizontal="center" vertical="center"/>
    </xf>
    <xf numFmtId="173" fontId="7" fillId="0" borderId="0" xfId="11" applyNumberFormat="1" applyFont="1" applyFill="1" applyAlignment="1">
      <alignment horizontal="center" vertical="center"/>
    </xf>
    <xf numFmtId="43" fontId="11" fillId="0" borderId="0" xfId="12" applyFont="1" applyFill="1"/>
    <xf numFmtId="166" fontId="5" fillId="0" borderId="0" xfId="14" applyNumberFormat="1" applyFont="1" applyFill="1" applyAlignment="1">
      <alignment horizontal="right" vertical="center"/>
    </xf>
    <xf numFmtId="0" fontId="12" fillId="0" borderId="0" xfId="1" applyFont="1" applyFill="1" applyAlignment="1">
      <alignment horizontal="center"/>
    </xf>
    <xf numFmtId="0" fontId="7" fillId="0" borderId="0" xfId="9" applyNumberFormat="1" applyFont="1" applyFill="1" applyAlignment="1">
      <alignment horizontal="center" vertical="center"/>
    </xf>
    <xf numFmtId="0" fontId="7" fillId="0" borderId="0" xfId="10" applyFont="1" applyFill="1" applyAlignment="1">
      <alignment horizontal="center" vertical="center"/>
    </xf>
    <xf numFmtId="0" fontId="7" fillId="0" borderId="0" xfId="7" applyFont="1" applyFill="1" applyAlignment="1">
      <alignment horizontal="center"/>
    </xf>
    <xf numFmtId="0" fontId="14" fillId="0" borderId="0" xfId="1" applyFont="1" applyFill="1" applyAlignment="1">
      <alignment horizontal="center" vertical="center"/>
    </xf>
    <xf numFmtId="0" fontId="13" fillId="0" borderId="0" xfId="3" applyFont="1" applyFill="1" applyAlignment="1">
      <alignment horizontal="left" vertical="center"/>
    </xf>
    <xf numFmtId="0" fontId="13" fillId="0" borderId="2" xfId="3" applyFont="1" applyFill="1" applyBorder="1" applyAlignment="1">
      <alignment horizontal="left" vertical="center"/>
    </xf>
    <xf numFmtId="0" fontId="13" fillId="0" borderId="0" xfId="5" applyNumberFormat="1" applyFont="1" applyFill="1" applyAlignment="1">
      <alignment horizontal="left" vertical="center"/>
    </xf>
    <xf numFmtId="0" fontId="13" fillId="0" borderId="2" xfId="5" applyNumberFormat="1" applyFont="1" applyFill="1" applyBorder="1" applyAlignment="1">
      <alignment horizontal="left" vertical="center"/>
    </xf>
    <xf numFmtId="0" fontId="13" fillId="0" borderId="3" xfId="5" applyNumberFormat="1" applyFont="1" applyFill="1" applyBorder="1" applyAlignment="1">
      <alignment horizontal="center" vertical="center" wrapText="1"/>
    </xf>
    <xf numFmtId="0" fontId="13" fillId="0" borderId="2" xfId="5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right" vertical="center"/>
    </xf>
    <xf numFmtId="0" fontId="13" fillId="0" borderId="0" xfId="5" applyNumberFormat="1" applyFont="1" applyFill="1" applyAlignment="1">
      <alignment horizontal="center" vertical="center"/>
    </xf>
    <xf numFmtId="0" fontId="13" fillId="0" borderId="2" xfId="5" applyNumberFormat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13" fillId="0" borderId="0" xfId="1" applyFont="1" applyFill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1" fillId="2" borderId="0" xfId="1" applyFont="1" applyFill="1" applyAlignment="1">
      <alignment horizontal="left" vertical="center"/>
    </xf>
    <xf numFmtId="0" fontId="13" fillId="2" borderId="0" xfId="1" applyFont="1" applyFill="1" applyAlignment="1">
      <alignment horizontal="center"/>
    </xf>
    <xf numFmtId="0" fontId="11" fillId="0" borderId="0" xfId="5" applyNumberFormat="1" applyFont="1" applyAlignment="1">
      <alignment horizontal="center" vertical="center"/>
    </xf>
    <xf numFmtId="0" fontId="11" fillId="0" borderId="2" xfId="5" applyNumberFormat="1" applyFont="1" applyBorder="1" applyAlignment="1">
      <alignment horizontal="center" vertical="center"/>
    </xf>
    <xf numFmtId="0" fontId="13" fillId="2" borderId="3" xfId="1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2" xfId="3" applyFont="1" applyBorder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9" applyNumberFormat="1" applyFont="1" applyFill="1" applyAlignment="1">
      <alignment horizontal="center" vertical="center"/>
    </xf>
    <xf numFmtId="0" fontId="11" fillId="0" borderId="2" xfId="9" applyNumberFormat="1" applyFont="1" applyFill="1" applyBorder="1" applyAlignment="1">
      <alignment horizontal="center" vertical="center"/>
    </xf>
    <xf numFmtId="0" fontId="19" fillId="0" borderId="0" xfId="7" applyFont="1" applyFill="1" applyAlignment="1">
      <alignment horizontal="left" vertical="center"/>
    </xf>
    <xf numFmtId="0" fontId="19" fillId="0" borderId="2" xfId="7" applyFont="1" applyFill="1" applyBorder="1" applyAlignment="1">
      <alignment horizontal="left" vertical="center"/>
    </xf>
    <xf numFmtId="0" fontId="20" fillId="0" borderId="0" xfId="7" applyFont="1" applyFill="1" applyAlignment="1">
      <alignment horizontal="center" vertical="center"/>
    </xf>
    <xf numFmtId="0" fontId="7" fillId="0" borderId="0" xfId="1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11" applyFont="1" applyFill="1" applyAlignment="1">
      <alignment horizontal="center" vertical="center"/>
    </xf>
  </cellXfs>
  <cellStyles count="181">
    <cellStyle name="20% - Ênfase1 2" xfId="26"/>
    <cellStyle name="20% - Ênfase2 2" xfId="27"/>
    <cellStyle name="20% - Ênfase3 2" xfId="28"/>
    <cellStyle name="20% - Ênfase4 2" xfId="29"/>
    <cellStyle name="20% - Ênfase5 2" xfId="30"/>
    <cellStyle name="20% - Ênfase6 2" xfId="31"/>
    <cellStyle name="40% - Ênfase1 2" xfId="32"/>
    <cellStyle name="40% - Ênfase2 2" xfId="33"/>
    <cellStyle name="40% - Ênfase3 2" xfId="34"/>
    <cellStyle name="40% - Ênfase4 2" xfId="35"/>
    <cellStyle name="40% - Ênfase5 2" xfId="36"/>
    <cellStyle name="40% - Ênfase6 2" xfId="37"/>
    <cellStyle name="60% - Ênfase1 2" xfId="38"/>
    <cellStyle name="60% - Ênfase2 2" xfId="39"/>
    <cellStyle name="60% - Ênfase3 2" xfId="40"/>
    <cellStyle name="60% - Ênfase4 2" xfId="41"/>
    <cellStyle name="60% - Ênfase5 2" xfId="42"/>
    <cellStyle name="60% - Ênfase6 2" xfId="43"/>
    <cellStyle name="Bom 2" xfId="44"/>
    <cellStyle name="Cálculo 2" xfId="45"/>
    <cellStyle name="Cálculo 2 2" xfId="75"/>
    <cellStyle name="Cálculo 2 2 2" xfId="147"/>
    <cellStyle name="Cálculo 2 3" xfId="80"/>
    <cellStyle name="Célula de Verificação 2" xfId="46"/>
    <cellStyle name="Célula Vinculada 2" xfId="47"/>
    <cellStyle name="Debit" xfId="48"/>
    <cellStyle name="Ênfase1 2" xfId="49"/>
    <cellStyle name="Ênfase2 2" xfId="50"/>
    <cellStyle name="Ênfase3 2" xfId="51"/>
    <cellStyle name="Ênfase4 2" xfId="52"/>
    <cellStyle name="Ênfase5 2" xfId="53"/>
    <cellStyle name="Ênfase6 2" xfId="54"/>
    <cellStyle name="Entrada 2" xfId="55"/>
    <cellStyle name="Entrada 2 2" xfId="76"/>
    <cellStyle name="Entrada 2 2 2" xfId="148"/>
    <cellStyle name="Entrada 2 3" xfId="81"/>
    <cellStyle name="Euro" xfId="56"/>
    <cellStyle name="Incorreto 2" xfId="57"/>
    <cellStyle name="Moeda 2" xfId="72"/>
    <cellStyle name="Moeda 2 2" xfId="145"/>
    <cellStyle name="Moeda 3" xfId="107"/>
    <cellStyle name="Neutra 2" xfId="58"/>
    <cellStyle name="Normal" xfId="0" builtinId="0"/>
    <cellStyle name="Normal 2" xfId="1"/>
    <cellStyle name="Normal 2 2" xfId="7"/>
    <cellStyle name="Normal 2 2 2" xfId="128"/>
    <cellStyle name="Normal 2 2 3" xfId="120"/>
    <cellStyle name="Normal 2 3" xfId="25"/>
    <cellStyle name="Normal 3" xfId="3"/>
    <cellStyle name="Normal 3 10" xfId="23"/>
    <cellStyle name="Normal 3 2" xfId="88"/>
    <cellStyle name="Normal 3 2 2" xfId="123"/>
    <cellStyle name="Normal 3 2 3" xfId="155"/>
    <cellStyle name="Normal 3 3" xfId="92"/>
    <cellStyle name="Normal 3 3 2" xfId="158"/>
    <cellStyle name="Normal 3 4" xfId="94"/>
    <cellStyle name="Normal 3 4 2" xfId="160"/>
    <cellStyle name="Normal 3 5" xfId="104"/>
    <cellStyle name="Normal 3 5 2" xfId="129"/>
    <cellStyle name="Normal 3 5 3" xfId="170"/>
    <cellStyle name="Normal 3 6" xfId="10"/>
    <cellStyle name="Normal 3 6 2" xfId="132"/>
    <cellStyle name="Normal 3 6 3" xfId="173"/>
    <cellStyle name="Normal 3 6 4" xfId="109"/>
    <cellStyle name="Normal 3 7" xfId="115"/>
    <cellStyle name="Normal 3 8" xfId="137"/>
    <cellStyle name="Normal 3 9" xfId="141"/>
    <cellStyle name="Normal 4" xfId="85"/>
    <cellStyle name="Normal 4 2" xfId="90"/>
    <cellStyle name="Normal 4 3" xfId="152"/>
    <cellStyle name="Normal 5" xfId="93"/>
    <cellStyle name="Normal 5 2" xfId="74"/>
    <cellStyle name="Normal 5 3" xfId="159"/>
    <cellStyle name="Normal 6" xfId="59"/>
    <cellStyle name="Normal 7" xfId="110"/>
    <cellStyle name="Normal 8" xfId="98"/>
    <cellStyle name="Normal 8 2" xfId="11"/>
    <cellStyle name="Normal 8 2 2" xfId="16"/>
    <cellStyle name="Normal 8 2 2 2" xfId="18"/>
    <cellStyle name="Normal 8 2 2 2 2" xfId="176"/>
    <cellStyle name="Normal 8 2 2 3" xfId="134"/>
    <cellStyle name="Normal 8 2 3" xfId="167"/>
    <cellStyle name="Normal 8 2 4" xfId="102"/>
    <cellStyle name="Normal 8 3" xfId="164"/>
    <cellStyle name="Normal 9" xfId="179"/>
    <cellStyle name="Nota 2" xfId="60"/>
    <cellStyle name="Nota 2 2" xfId="77"/>
    <cellStyle name="Nota 2 2 2" xfId="149"/>
    <cellStyle name="Nota 2 3" xfId="82"/>
    <cellStyle name="Porcentagem 2" xfId="100"/>
    <cellStyle name="Porcentagem 2 2" xfId="13"/>
    <cellStyle name="Porcentagem 2 2 2" xfId="127"/>
    <cellStyle name="Porcentagem 2 2 3" xfId="119"/>
    <cellStyle name="Porcentagem 2 2 4" xfId="136"/>
    <cellStyle name="Porcentagem 2 2 4 2" xfId="20"/>
    <cellStyle name="Porcentagem 2 2 4 2 2" xfId="178"/>
    <cellStyle name="Porcentagem 2 2 5" xfId="169"/>
    <cellStyle name="Porcentagem 2 2 6" xfId="103"/>
    <cellStyle name="Porcentagem 2 3" xfId="113"/>
    <cellStyle name="Porcentagem 2 4" xfId="166"/>
    <cellStyle name="Porcentagem 3" xfId="116"/>
    <cellStyle name="Porcentagem 3 2" xfId="124"/>
    <cellStyle name="Porcentagem 4" xfId="122"/>
    <cellStyle name="Porcentagem 5" xfId="111"/>
    <cellStyle name="Saída 2" xfId="61"/>
    <cellStyle name="Saída 2 2" xfId="78"/>
    <cellStyle name="Saída 2 2 2" xfId="150"/>
    <cellStyle name="Saída 2 3" xfId="83"/>
    <cellStyle name="Separador de milhares 2" xfId="73"/>
    <cellStyle name="Separador de milhares 2 2" xfId="146"/>
    <cellStyle name="Texto de Aviso 2" xfId="63"/>
    <cellStyle name="Texto Explicativo 2" xfId="64"/>
    <cellStyle name="Título 1 2" xfId="66"/>
    <cellStyle name="Título 2 2" xfId="67"/>
    <cellStyle name="Título 3 2" xfId="68"/>
    <cellStyle name="Título 4 2" xfId="69"/>
    <cellStyle name="Título 5" xfId="65"/>
    <cellStyle name="Total 2" xfId="70"/>
    <cellStyle name="Total 2 2" xfId="79"/>
    <cellStyle name="Total 2 2 2" xfId="151"/>
    <cellStyle name="Total 2 3" xfId="84"/>
    <cellStyle name="Vírgula" xfId="14" builtinId="3"/>
    <cellStyle name="Vírgula 10" xfId="22"/>
    <cellStyle name="Vírgula 2" xfId="62"/>
    <cellStyle name="Vírgula 2 2" xfId="6"/>
    <cellStyle name="Vírgula 2 2 2" xfId="126"/>
    <cellStyle name="Vírgula 2 2 3" xfId="118"/>
    <cellStyle name="Vírgula 2 2 4" xfId="163"/>
    <cellStyle name="Vírgula 2 2 5" xfId="97"/>
    <cellStyle name="Vírgula 2 3" xfId="114"/>
    <cellStyle name="Vírgula 2 4" xfId="143"/>
    <cellStyle name="Vírgula 3" xfId="2"/>
    <cellStyle name="Vírgula 3 10" xfId="71"/>
    <cellStyle name="Vírgula 3 2" xfId="4"/>
    <cellStyle name="Vírgula 3 2 2" xfId="125"/>
    <cellStyle name="Vírgula 3 2 3" xfId="154"/>
    <cellStyle name="Vírgula 3 2 4" xfId="87"/>
    <cellStyle name="Vírgula 3 3" xfId="91"/>
    <cellStyle name="Vírgula 3 3 2" xfId="157"/>
    <cellStyle name="Vírgula 3 4" xfId="96"/>
    <cellStyle name="Vírgula 3 4 2" xfId="162"/>
    <cellStyle name="Vírgula 3 5" xfId="106"/>
    <cellStyle name="Vírgula 3 5 2" xfId="131"/>
    <cellStyle name="Vírgula 3 5 3" xfId="172"/>
    <cellStyle name="Vírgula 3 6" xfId="8"/>
    <cellStyle name="Vírgula 3 6 2" xfId="133"/>
    <cellStyle name="Vírgula 3 6 2 2" xfId="17"/>
    <cellStyle name="Vírgula 3 6 3" xfId="175"/>
    <cellStyle name="Vírgula 3 6 4" xfId="108"/>
    <cellStyle name="Vírgula 3 7" xfId="117"/>
    <cellStyle name="Vírgula 3 8" xfId="21"/>
    <cellStyle name="Vírgula 3 8 2" xfId="139"/>
    <cellStyle name="Vírgula 3 9" xfId="144"/>
    <cellStyle name="Vírgula 4" xfId="5"/>
    <cellStyle name="Vírgula 4 2" xfId="95"/>
    <cellStyle name="Vírgula 4 2 2" xfId="161"/>
    <cellStyle name="Vírgula 4 3" xfId="105"/>
    <cellStyle name="Vírgula 4 3 2" xfId="130"/>
    <cellStyle name="Vírgula 4 3 3" xfId="171"/>
    <cellStyle name="Vírgula 4 4" xfId="9"/>
    <cellStyle name="Vírgula 4 4 2" xfId="174"/>
    <cellStyle name="Vírgula 4 4 3" xfId="121"/>
    <cellStyle name="Vírgula 4 5" xfId="138"/>
    <cellStyle name="Vírgula 4 6" xfId="142"/>
    <cellStyle name="Vírgula 4 7" xfId="24"/>
    <cellStyle name="Vírgula 5" xfId="86"/>
    <cellStyle name="Vírgula 5 2" xfId="89"/>
    <cellStyle name="Vírgula 5 2 2" xfId="156"/>
    <cellStyle name="Vírgula 5 3" xfId="153"/>
    <cellStyle name="Vírgula 6" xfId="112"/>
    <cellStyle name="Vírgula 7" xfId="99"/>
    <cellStyle name="Vírgula 7 2" xfId="12"/>
    <cellStyle name="Vírgula 7 2 2" xfId="135"/>
    <cellStyle name="Vírgula 7 2 2 2" xfId="19"/>
    <cellStyle name="Vírgula 7 2 2 2 2" xfId="177"/>
    <cellStyle name="Vírgula 7 2 3" xfId="168"/>
    <cellStyle name="Vírgula 7 2 4" xfId="101"/>
    <cellStyle name="Vírgula 7 3" xfId="165"/>
    <cellStyle name="Vírgula 8" xfId="15"/>
    <cellStyle name="Vírgula 8 2" xfId="140"/>
    <cellStyle name="Vírgula 9" xfId="1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C58"/>
  <sheetViews>
    <sheetView showGridLines="0" topLeftCell="N1" zoomScale="90" zoomScaleNormal="90" workbookViewId="0">
      <selection activeCell="Z12" sqref="Z12"/>
    </sheetView>
  </sheetViews>
  <sheetFormatPr defaultRowHeight="15" x14ac:dyDescent="0.3"/>
  <cols>
    <col min="1" max="1" width="4.83203125" style="166" customWidth="1"/>
    <col min="2" max="2" width="51.83203125" style="166" customWidth="1"/>
    <col min="3" max="3" width="2" style="166" customWidth="1"/>
    <col min="4" max="4" width="5.83203125" style="166" bestFit="1" customWidth="1"/>
    <col min="5" max="5" width="1.5" style="166" customWidth="1"/>
    <col min="6" max="6" width="18.83203125" style="166" customWidth="1"/>
    <col min="7" max="7" width="2" style="166" customWidth="1"/>
    <col min="8" max="8" width="18.83203125" style="166" customWidth="1"/>
    <col min="9" max="9" width="2" style="166" customWidth="1"/>
    <col min="10" max="10" width="18.83203125" style="166" customWidth="1"/>
    <col min="11" max="11" width="2" style="166" customWidth="1"/>
    <col min="12" max="12" width="18.83203125" style="166" customWidth="1"/>
    <col min="13" max="13" width="5.1640625" style="166" customWidth="1"/>
    <col min="14" max="14" width="10" style="166" bestFit="1" customWidth="1"/>
    <col min="15" max="15" width="12.83203125" style="166" hidden="1" customWidth="1"/>
    <col min="16" max="16" width="11.6640625" style="166" hidden="1" customWidth="1"/>
    <col min="17" max="17" width="53.5" style="166" customWidth="1"/>
    <col min="18" max="18" width="2" style="166" customWidth="1"/>
    <col min="19" max="19" width="8.5" style="166" bestFit="1" customWidth="1"/>
    <col min="20" max="21" width="2" style="166" customWidth="1"/>
    <col min="22" max="22" width="18.83203125" style="166" customWidth="1"/>
    <col min="23" max="23" width="2" style="166" customWidth="1"/>
    <col min="24" max="24" width="18.83203125" style="166" customWidth="1"/>
    <col min="25" max="25" width="2" style="166" customWidth="1"/>
    <col min="26" max="26" width="18.83203125" style="166" customWidth="1"/>
    <col min="27" max="27" width="2" style="166" customWidth="1"/>
    <col min="28" max="28" width="18.83203125" style="166" customWidth="1"/>
    <col min="29" max="16384" width="9.33203125" style="166"/>
  </cols>
  <sheetData>
    <row r="1" spans="1:28" ht="16.5" customHeight="1" x14ac:dyDescent="0.3">
      <c r="A1" s="331" t="s">
        <v>131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</row>
    <row r="2" spans="1:28" ht="16.5" customHeight="1" x14ac:dyDescent="0.3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</row>
    <row r="3" spans="1:28" ht="9.75" customHeight="1" x14ac:dyDescent="0.3">
      <c r="B3" s="165"/>
      <c r="C3" s="42"/>
      <c r="D3" s="165"/>
      <c r="E3" s="42"/>
      <c r="F3" s="165"/>
      <c r="G3" s="165"/>
      <c r="H3" s="165"/>
      <c r="I3" s="42"/>
      <c r="J3" s="165"/>
      <c r="K3" s="165"/>
      <c r="L3" s="165"/>
      <c r="Q3" s="43"/>
      <c r="R3" s="44"/>
      <c r="S3" s="43"/>
      <c r="T3" s="44"/>
      <c r="U3" s="44"/>
      <c r="V3" s="43"/>
      <c r="W3" s="43"/>
      <c r="X3" s="43"/>
      <c r="Y3" s="44"/>
      <c r="Z3" s="43"/>
      <c r="AA3" s="43"/>
      <c r="AB3" s="43"/>
    </row>
    <row r="4" spans="1:28" ht="16.5" customHeight="1" x14ac:dyDescent="0.3">
      <c r="B4" s="332" t="s">
        <v>21</v>
      </c>
      <c r="C4" s="42"/>
      <c r="D4" s="334" t="s">
        <v>20</v>
      </c>
      <c r="E4" s="42"/>
      <c r="F4" s="338" t="s">
        <v>19</v>
      </c>
      <c r="G4" s="338"/>
      <c r="H4" s="338"/>
      <c r="I4" s="42"/>
      <c r="J4" s="338" t="s">
        <v>18</v>
      </c>
      <c r="K4" s="338"/>
      <c r="L4" s="338"/>
      <c r="Q4" s="332" t="s">
        <v>35</v>
      </c>
      <c r="R4" s="163"/>
      <c r="S4" s="339" t="s">
        <v>20</v>
      </c>
      <c r="T4" s="163"/>
      <c r="U4" s="163"/>
      <c r="V4" s="338" t="s">
        <v>19</v>
      </c>
      <c r="W4" s="338"/>
      <c r="X4" s="338"/>
      <c r="Y4" s="163"/>
      <c r="Z4" s="338" t="s">
        <v>18</v>
      </c>
      <c r="AA4" s="338"/>
      <c r="AB4" s="338"/>
    </row>
    <row r="5" spans="1:28" ht="16.5" customHeight="1" x14ac:dyDescent="0.3">
      <c r="B5" s="332"/>
      <c r="C5" s="42"/>
      <c r="D5" s="334"/>
      <c r="E5" s="42"/>
      <c r="F5" s="336" t="s">
        <v>165</v>
      </c>
      <c r="G5" s="42"/>
      <c r="H5" s="336" t="s">
        <v>142</v>
      </c>
      <c r="I5" s="42"/>
      <c r="J5" s="336" t="s">
        <v>165</v>
      </c>
      <c r="K5" s="42"/>
      <c r="L5" s="336" t="s">
        <v>142</v>
      </c>
      <c r="Q5" s="332"/>
      <c r="R5" s="163"/>
      <c r="S5" s="339"/>
      <c r="T5" s="163"/>
      <c r="U5" s="163"/>
      <c r="V5" s="336" t="s">
        <v>165</v>
      </c>
      <c r="W5" s="42"/>
      <c r="X5" s="336" t="s">
        <v>142</v>
      </c>
      <c r="Y5" s="42"/>
      <c r="Z5" s="336" t="s">
        <v>165</v>
      </c>
      <c r="AA5" s="42"/>
      <c r="AB5" s="336" t="s">
        <v>142</v>
      </c>
    </row>
    <row r="6" spans="1:28" x14ac:dyDescent="0.3">
      <c r="B6" s="333"/>
      <c r="C6" s="167"/>
      <c r="D6" s="335"/>
      <c r="E6" s="167"/>
      <c r="F6" s="337"/>
      <c r="G6" s="168"/>
      <c r="H6" s="337"/>
      <c r="I6" s="167"/>
      <c r="J6" s="337"/>
      <c r="K6" s="168"/>
      <c r="L6" s="337"/>
      <c r="Q6" s="333"/>
      <c r="R6" s="167"/>
      <c r="S6" s="340"/>
      <c r="T6" s="169"/>
      <c r="U6" s="170"/>
      <c r="V6" s="337"/>
      <c r="W6" s="168"/>
      <c r="X6" s="337"/>
      <c r="Y6" s="167"/>
      <c r="Z6" s="337"/>
      <c r="AA6" s="168"/>
      <c r="AB6" s="337"/>
    </row>
    <row r="7" spans="1:28" ht="30" x14ac:dyDescent="0.3">
      <c r="B7" s="170" t="s">
        <v>17</v>
      </c>
      <c r="C7" s="171"/>
      <c r="D7" s="46"/>
      <c r="E7" s="171"/>
      <c r="F7" s="46"/>
      <c r="G7" s="172"/>
      <c r="H7" s="72" t="s">
        <v>178</v>
      </c>
      <c r="I7" s="174"/>
      <c r="J7" s="175"/>
      <c r="K7" s="172"/>
      <c r="L7" s="72" t="s">
        <v>178</v>
      </c>
      <c r="Q7" s="170" t="s">
        <v>17</v>
      </c>
      <c r="R7" s="171"/>
      <c r="S7" s="46"/>
      <c r="T7" s="46"/>
      <c r="U7" s="171"/>
      <c r="V7" s="46"/>
      <c r="W7" s="176"/>
      <c r="X7" s="72" t="s">
        <v>178</v>
      </c>
      <c r="Y7" s="177"/>
      <c r="Z7" s="175"/>
      <c r="AA7" s="172"/>
      <c r="AB7" s="72" t="s">
        <v>178</v>
      </c>
    </row>
    <row r="8" spans="1:28" x14ac:dyDescent="0.3">
      <c r="B8" s="178" t="s">
        <v>16</v>
      </c>
      <c r="C8" s="171"/>
      <c r="D8" s="46">
        <v>4</v>
      </c>
      <c r="E8" s="171"/>
      <c r="F8" s="179">
        <v>65963432.149999999</v>
      </c>
      <c r="G8" s="179"/>
      <c r="H8" s="179">
        <v>16121213.970000001</v>
      </c>
      <c r="I8" s="171"/>
      <c r="J8" s="179">
        <v>70658100.620000005</v>
      </c>
      <c r="K8" s="179"/>
      <c r="L8" s="179">
        <v>17790908.399999999</v>
      </c>
      <c r="Q8" s="178" t="s">
        <v>34</v>
      </c>
      <c r="R8" s="171"/>
      <c r="S8" s="46"/>
      <c r="T8" s="46"/>
      <c r="U8" s="171"/>
      <c r="V8" s="179">
        <v>2418051.88</v>
      </c>
      <c r="W8" s="180"/>
      <c r="X8" s="179">
        <v>1537002.1</v>
      </c>
      <c r="Z8" s="179">
        <v>4067384.35</v>
      </c>
      <c r="AA8" s="180"/>
      <c r="AB8" s="179">
        <v>4923899.07</v>
      </c>
    </row>
    <row r="9" spans="1:28" ht="15.75" x14ac:dyDescent="0.3">
      <c r="B9" s="178" t="s">
        <v>7</v>
      </c>
      <c r="C9" s="171"/>
      <c r="D9" s="46">
        <v>5</v>
      </c>
      <c r="E9" s="171"/>
      <c r="F9" s="179">
        <v>2941909.4</v>
      </c>
      <c r="G9" s="179"/>
      <c r="H9" s="179">
        <v>2742112.18</v>
      </c>
      <c r="I9" s="171"/>
      <c r="J9" s="179">
        <v>4037166.47</v>
      </c>
      <c r="K9" s="179"/>
      <c r="L9" s="179">
        <v>3373366.32</v>
      </c>
      <c r="Q9" s="178" t="s">
        <v>147</v>
      </c>
      <c r="R9" s="171"/>
      <c r="S9" s="46">
        <v>11</v>
      </c>
      <c r="T9" s="46"/>
      <c r="U9" s="181"/>
      <c r="V9" s="179">
        <v>3777117.4</v>
      </c>
      <c r="W9" s="180"/>
      <c r="X9" s="179">
        <v>2869582.03</v>
      </c>
      <c r="Z9" s="182">
        <v>5219099</v>
      </c>
      <c r="AA9" s="180"/>
      <c r="AB9" s="179">
        <v>4484414.0599999996</v>
      </c>
    </row>
    <row r="10" spans="1:28" ht="15.75" x14ac:dyDescent="0.3">
      <c r="B10" s="178" t="s">
        <v>12</v>
      </c>
      <c r="C10" s="171"/>
      <c r="D10" s="46">
        <v>7</v>
      </c>
      <c r="E10" s="171"/>
      <c r="F10" s="179">
        <v>7881918.75</v>
      </c>
      <c r="G10" s="179"/>
      <c r="H10" s="179">
        <v>12064175.24</v>
      </c>
      <c r="I10" s="171"/>
      <c r="J10" s="179">
        <v>8081238.2199999997</v>
      </c>
      <c r="K10" s="179"/>
      <c r="L10" s="179">
        <v>12175688.84</v>
      </c>
      <c r="Q10" s="178" t="s">
        <v>148</v>
      </c>
      <c r="R10" s="171"/>
      <c r="S10" s="46">
        <v>12</v>
      </c>
      <c r="T10" s="46"/>
      <c r="U10" s="181"/>
      <c r="V10" s="179">
        <v>70180830.430000007</v>
      </c>
      <c r="W10" s="180"/>
      <c r="X10" s="179">
        <v>64702760.740000002</v>
      </c>
      <c r="Z10" s="179">
        <v>123260063.48</v>
      </c>
      <c r="AA10" s="180"/>
      <c r="AB10" s="179">
        <v>132428554.95999999</v>
      </c>
    </row>
    <row r="11" spans="1:28" ht="15.75" x14ac:dyDescent="0.3">
      <c r="B11" s="178" t="s">
        <v>143</v>
      </c>
      <c r="C11" s="171"/>
      <c r="D11" s="46">
        <v>8</v>
      </c>
      <c r="E11" s="171"/>
      <c r="F11" s="179">
        <v>6057959.7400000002</v>
      </c>
      <c r="G11" s="179"/>
      <c r="H11" s="179">
        <v>912898.34</v>
      </c>
      <c r="I11" s="171"/>
      <c r="J11" s="179">
        <v>6843411.9100000001</v>
      </c>
      <c r="K11" s="179"/>
      <c r="L11" s="179">
        <v>1574423.88</v>
      </c>
      <c r="Q11" s="178" t="s">
        <v>149</v>
      </c>
      <c r="R11" s="171"/>
      <c r="S11" s="46"/>
      <c r="T11" s="46"/>
      <c r="U11" s="181"/>
      <c r="V11" s="179">
        <v>0</v>
      </c>
      <c r="W11" s="180"/>
      <c r="X11" s="179">
        <v>0</v>
      </c>
      <c r="Z11" s="179">
        <v>0</v>
      </c>
      <c r="AA11" s="180"/>
      <c r="AB11" s="179">
        <v>6638.45</v>
      </c>
    </row>
    <row r="12" spans="1:28" ht="15.75" x14ac:dyDescent="0.3">
      <c r="B12" s="178" t="s">
        <v>11</v>
      </c>
      <c r="C12" s="171"/>
      <c r="D12" s="46"/>
      <c r="E12" s="171"/>
      <c r="F12" s="179">
        <v>21487.89</v>
      </c>
      <c r="G12" s="179"/>
      <c r="H12" s="179">
        <v>65485.24</v>
      </c>
      <c r="I12" s="171"/>
      <c r="J12" s="179">
        <v>33314.89</v>
      </c>
      <c r="K12" s="179"/>
      <c r="L12" s="179">
        <v>65662.14</v>
      </c>
      <c r="Q12" s="178" t="s">
        <v>150</v>
      </c>
      <c r="R12" s="171"/>
      <c r="S12" s="46"/>
      <c r="T12" s="46"/>
      <c r="U12" s="181"/>
      <c r="V12" s="179">
        <v>1359.39</v>
      </c>
      <c r="W12" s="180"/>
      <c r="X12" s="179">
        <v>1537.85</v>
      </c>
      <c r="Z12" s="179">
        <v>1359.39</v>
      </c>
      <c r="AA12" s="180"/>
      <c r="AB12" s="179">
        <v>1537.85</v>
      </c>
    </row>
    <row r="13" spans="1:28" ht="15.75" x14ac:dyDescent="0.3">
      <c r="B13" s="178" t="s">
        <v>15</v>
      </c>
      <c r="C13" s="171"/>
      <c r="D13" s="46">
        <v>6</v>
      </c>
      <c r="E13" s="171"/>
      <c r="F13" s="179">
        <v>9948054.9199999999</v>
      </c>
      <c r="G13" s="179"/>
      <c r="H13" s="179">
        <v>7807951.2300000004</v>
      </c>
      <c r="I13" s="171"/>
      <c r="J13" s="179">
        <v>2577428.59</v>
      </c>
      <c r="K13" s="179"/>
      <c r="L13" s="179">
        <v>2308877.8200000003</v>
      </c>
      <c r="Q13" s="178" t="s">
        <v>30</v>
      </c>
      <c r="R13" s="171"/>
      <c r="S13" s="46">
        <v>13</v>
      </c>
      <c r="T13" s="46"/>
      <c r="U13" s="181"/>
      <c r="V13" s="179">
        <v>600540.15</v>
      </c>
      <c r="W13" s="180"/>
      <c r="X13" s="179">
        <v>338635.41</v>
      </c>
      <c r="Z13" s="179">
        <v>670341.35</v>
      </c>
      <c r="AA13" s="180"/>
      <c r="AB13" s="179">
        <v>386740.46</v>
      </c>
    </row>
    <row r="14" spans="1:28" ht="15.75" x14ac:dyDescent="0.3">
      <c r="B14" s="183" t="s">
        <v>14</v>
      </c>
      <c r="C14" s="171"/>
      <c r="D14" s="46"/>
      <c r="E14" s="171"/>
      <c r="F14" s="179">
        <v>229534.01</v>
      </c>
      <c r="G14" s="179"/>
      <c r="H14" s="179">
        <v>134396.59</v>
      </c>
      <c r="I14" s="171"/>
      <c r="J14" s="179">
        <v>565341.80000000005</v>
      </c>
      <c r="K14" s="179"/>
      <c r="L14" s="179">
        <v>272157.13</v>
      </c>
      <c r="Q14" s="178" t="s">
        <v>151</v>
      </c>
      <c r="R14" s="171"/>
      <c r="S14" s="46">
        <v>14</v>
      </c>
      <c r="T14" s="46"/>
      <c r="U14" s="181"/>
      <c r="V14" s="179">
        <v>1820633.79</v>
      </c>
      <c r="W14" s="180"/>
      <c r="X14" s="179">
        <v>1186694.68</v>
      </c>
      <c r="Z14" s="182">
        <v>2494166.0700000003</v>
      </c>
      <c r="AA14" s="180"/>
      <c r="AB14" s="179">
        <v>2126561.4400000004</v>
      </c>
    </row>
    <row r="15" spans="1:28" x14ac:dyDescent="0.3">
      <c r="B15" s="183" t="s">
        <v>13</v>
      </c>
      <c r="C15" s="171"/>
      <c r="D15" s="46"/>
      <c r="E15" s="171"/>
      <c r="F15" s="179">
        <v>530561.22</v>
      </c>
      <c r="G15" s="179"/>
      <c r="H15" s="179">
        <v>39785.800000000003</v>
      </c>
      <c r="I15" s="171"/>
      <c r="J15" s="179">
        <v>530561.22</v>
      </c>
      <c r="K15" s="179"/>
      <c r="L15" s="179">
        <v>39785.800000000003</v>
      </c>
      <c r="Q15" s="178"/>
      <c r="R15" s="171"/>
      <c r="S15" s="46"/>
      <c r="T15" s="46"/>
      <c r="U15" s="171"/>
      <c r="V15" s="179"/>
      <c r="W15" s="180"/>
      <c r="X15" s="179"/>
      <c r="Z15" s="179"/>
      <c r="AA15" s="180"/>
      <c r="AB15" s="179"/>
    </row>
    <row r="16" spans="1:28" x14ac:dyDescent="0.3">
      <c r="B16" s="183" t="s">
        <v>144</v>
      </c>
      <c r="C16" s="171"/>
      <c r="D16" s="46"/>
      <c r="E16" s="171"/>
      <c r="F16" s="179">
        <v>67299.520000000004</v>
      </c>
      <c r="G16" s="179"/>
      <c r="H16" s="179">
        <v>51450.69</v>
      </c>
      <c r="I16" s="170"/>
      <c r="J16" s="179">
        <v>67299.520000000004</v>
      </c>
      <c r="K16" s="179"/>
      <c r="L16" s="184">
        <v>51450.69</v>
      </c>
      <c r="O16" s="166" t="s">
        <v>134</v>
      </c>
      <c r="P16" s="166">
        <v>1117151</v>
      </c>
      <c r="Q16" s="185" t="s">
        <v>31</v>
      </c>
      <c r="R16" s="171"/>
      <c r="S16" s="46"/>
      <c r="T16" s="46"/>
      <c r="U16" s="171"/>
      <c r="V16" s="186">
        <f>SUM(V8:V14)</f>
        <v>78798533.040000021</v>
      </c>
      <c r="W16" s="180"/>
      <c r="X16" s="186">
        <v>70636212.810000002</v>
      </c>
      <c r="Y16" s="176"/>
      <c r="Z16" s="187">
        <f>SUM(Z8:Z14)</f>
        <v>135712413.63999999</v>
      </c>
      <c r="AA16" s="180"/>
      <c r="AB16" s="186">
        <v>144358346.28999999</v>
      </c>
    </row>
    <row r="17" spans="2:29" x14ac:dyDescent="0.3">
      <c r="B17" s="183" t="s">
        <v>145</v>
      </c>
      <c r="E17" s="171"/>
      <c r="F17" s="179">
        <v>9120660.1699999999</v>
      </c>
      <c r="G17" s="179"/>
      <c r="H17" s="179">
        <v>7582318.1500000004</v>
      </c>
      <c r="I17" s="170"/>
      <c r="J17" s="179">
        <v>1414226.0499999998</v>
      </c>
      <c r="K17" s="179"/>
      <c r="L17" s="179">
        <v>1945484.2000000002</v>
      </c>
      <c r="O17" s="166" t="s">
        <v>133</v>
      </c>
      <c r="P17" s="166">
        <v>4702515.74</v>
      </c>
      <c r="Q17" s="188"/>
      <c r="R17" s="171"/>
      <c r="S17" s="46"/>
      <c r="T17" s="46"/>
      <c r="U17" s="171"/>
      <c r="V17" s="179"/>
      <c r="W17" s="180"/>
      <c r="X17" s="179"/>
      <c r="Z17" s="179"/>
      <c r="AA17" s="180"/>
      <c r="AB17" s="179"/>
    </row>
    <row r="18" spans="2:29" x14ac:dyDescent="0.3">
      <c r="B18" s="178"/>
      <c r="C18" s="171"/>
      <c r="D18" s="46"/>
      <c r="E18" s="171"/>
      <c r="F18" s="179"/>
      <c r="G18" s="179"/>
      <c r="H18" s="179"/>
      <c r="I18" s="170"/>
      <c r="J18" s="179"/>
      <c r="K18" s="179"/>
      <c r="L18" s="179"/>
      <c r="P18" s="166">
        <v>5819666.7400000002</v>
      </c>
      <c r="Q18" s="170" t="s">
        <v>9</v>
      </c>
      <c r="R18" s="171"/>
      <c r="S18" s="46"/>
      <c r="T18" s="46"/>
      <c r="U18" s="171"/>
      <c r="V18" s="179"/>
      <c r="W18" s="180"/>
      <c r="X18" s="179"/>
      <c r="Z18" s="179"/>
      <c r="AA18" s="180"/>
      <c r="AB18" s="179"/>
    </row>
    <row r="19" spans="2:29" x14ac:dyDescent="0.3">
      <c r="B19" s="185" t="s">
        <v>10</v>
      </c>
      <c r="C19" s="171"/>
      <c r="D19" s="46"/>
      <c r="E19" s="171"/>
      <c r="F19" s="186">
        <f>F8+F9+F10+F11+F12+F13</f>
        <v>92814762.849999994</v>
      </c>
      <c r="G19" s="179"/>
      <c r="H19" s="186">
        <v>39713836.200000003</v>
      </c>
      <c r="I19" s="170"/>
      <c r="J19" s="186">
        <f>J8+J9+J10+J11+J12+J13</f>
        <v>92230660.700000003</v>
      </c>
      <c r="K19" s="179"/>
      <c r="L19" s="186">
        <v>37288927.399999999</v>
      </c>
      <c r="Q19" s="178" t="s">
        <v>148</v>
      </c>
      <c r="R19" s="171"/>
      <c r="S19" s="46">
        <v>12</v>
      </c>
      <c r="T19" s="46"/>
      <c r="U19" s="171"/>
      <c r="V19" s="179">
        <v>50823747.539999999</v>
      </c>
      <c r="W19" s="180"/>
      <c r="X19" s="179">
        <v>43052873.359999999</v>
      </c>
      <c r="Z19" s="179">
        <v>104329328.27</v>
      </c>
      <c r="AA19" s="180"/>
      <c r="AB19" s="179">
        <v>80950922.939999998</v>
      </c>
    </row>
    <row r="20" spans="2:29" ht="15.75" x14ac:dyDescent="0.3">
      <c r="Q20" s="178" t="s">
        <v>29</v>
      </c>
      <c r="R20" s="171"/>
      <c r="S20" s="46">
        <v>15</v>
      </c>
      <c r="T20" s="46"/>
      <c r="U20" s="181"/>
      <c r="V20" s="179">
        <v>59695988.450000003</v>
      </c>
      <c r="W20" s="180"/>
      <c r="X20" s="179">
        <v>53382236.600000001</v>
      </c>
      <c r="Z20" s="179">
        <v>68885439.099999994</v>
      </c>
      <c r="AA20" s="180"/>
      <c r="AB20" s="179">
        <v>63004777.859999999</v>
      </c>
      <c r="AC20" s="189"/>
    </row>
    <row r="21" spans="2:29" ht="15.75" x14ac:dyDescent="0.3">
      <c r="B21" s="170" t="s">
        <v>9</v>
      </c>
      <c r="D21" s="214"/>
      <c r="F21" s="179"/>
      <c r="G21" s="190"/>
      <c r="H21" s="190"/>
      <c r="J21" s="179"/>
      <c r="K21" s="191"/>
      <c r="L21" s="191"/>
      <c r="Q21" s="178" t="s">
        <v>25</v>
      </c>
      <c r="R21" s="171"/>
      <c r="S21" s="46">
        <v>18</v>
      </c>
      <c r="T21" s="46"/>
      <c r="U21" s="181"/>
      <c r="V21" s="179">
        <v>69876126.170000002</v>
      </c>
      <c r="W21" s="180"/>
      <c r="X21" s="179">
        <v>76710098.900000006</v>
      </c>
      <c r="Z21" s="179">
        <v>269864920.92000002</v>
      </c>
      <c r="AA21" s="180"/>
      <c r="AB21" s="179">
        <v>268279158.34999999</v>
      </c>
    </row>
    <row r="22" spans="2:29" ht="15.75" x14ac:dyDescent="0.3">
      <c r="B22" s="178" t="s">
        <v>8</v>
      </c>
      <c r="D22" s="214">
        <v>9</v>
      </c>
      <c r="F22" s="179">
        <v>1313118.1399999999</v>
      </c>
      <c r="G22" s="179"/>
      <c r="H22" s="179">
        <v>1183192.3500000001</v>
      </c>
      <c r="J22" s="179">
        <v>2635214.6300000004</v>
      </c>
      <c r="K22" s="179"/>
      <c r="L22" s="179">
        <v>1625858.7400000002</v>
      </c>
      <c r="R22" s="171"/>
      <c r="S22" s="46"/>
      <c r="T22" s="46"/>
      <c r="U22" s="181"/>
      <c r="V22" s="179"/>
      <c r="W22" s="180"/>
      <c r="X22" s="179"/>
      <c r="Z22" s="179"/>
      <c r="AA22" s="180"/>
      <c r="AB22" s="179"/>
    </row>
    <row r="23" spans="2:29" x14ac:dyDescent="0.3">
      <c r="B23" s="192" t="s">
        <v>146</v>
      </c>
      <c r="D23" s="46"/>
      <c r="F23" s="179">
        <v>1313118.1399999999</v>
      </c>
      <c r="G23" s="179"/>
      <c r="H23" s="179">
        <v>1183192.3500000001</v>
      </c>
      <c r="J23" s="179">
        <v>2632014.6300000004</v>
      </c>
      <c r="K23" s="179"/>
      <c r="L23" s="179">
        <v>1622658.7400000002</v>
      </c>
      <c r="Q23" s="185" t="s">
        <v>28</v>
      </c>
      <c r="R23" s="171"/>
      <c r="S23" s="46"/>
      <c r="T23" s="46"/>
      <c r="U23" s="171"/>
      <c r="V23" s="186">
        <f>SUM(V19:V21)</f>
        <v>180395862.16000003</v>
      </c>
      <c r="W23" s="180"/>
      <c r="X23" s="186">
        <v>173145208.86000001</v>
      </c>
      <c r="Z23" s="186">
        <f>SUM(Z19:Z21)</f>
        <v>443079688.29000002</v>
      </c>
      <c r="AA23" s="180"/>
      <c r="AB23" s="186">
        <v>412234859.14999998</v>
      </c>
    </row>
    <row r="24" spans="2:29" x14ac:dyDescent="0.3">
      <c r="B24" s="192" t="s">
        <v>6</v>
      </c>
      <c r="D24" s="214"/>
      <c r="F24" s="179">
        <v>0</v>
      </c>
      <c r="G24" s="179"/>
      <c r="H24" s="179">
        <v>0</v>
      </c>
      <c r="J24" s="179">
        <v>3200</v>
      </c>
      <c r="K24" s="179"/>
      <c r="L24" s="179">
        <v>3200</v>
      </c>
      <c r="Q24" s="188"/>
      <c r="R24" s="171"/>
      <c r="S24" s="46"/>
      <c r="T24" s="46"/>
      <c r="U24" s="171"/>
      <c r="V24" s="179"/>
      <c r="W24" s="180"/>
      <c r="X24" s="179"/>
      <c r="Y24" s="176"/>
      <c r="Z24" s="179"/>
      <c r="AA24" s="180"/>
      <c r="AB24" s="179"/>
    </row>
    <row r="25" spans="2:29" x14ac:dyDescent="0.3">
      <c r="B25" s="178" t="s">
        <v>5</v>
      </c>
      <c r="D25" s="214"/>
      <c r="F25" s="179">
        <v>9464.67</v>
      </c>
      <c r="G25" s="179"/>
      <c r="H25" s="179">
        <v>10140.219999999999</v>
      </c>
      <c r="J25" s="179">
        <v>29832.22</v>
      </c>
      <c r="K25" s="179"/>
      <c r="L25" s="179">
        <v>30507.77</v>
      </c>
      <c r="Q25" s="185" t="s">
        <v>27</v>
      </c>
      <c r="R25" s="171"/>
      <c r="S25" s="46"/>
      <c r="T25" s="46"/>
      <c r="U25" s="171"/>
      <c r="V25" s="186">
        <f>V16+V23</f>
        <v>259194395.20000005</v>
      </c>
      <c r="W25" s="180"/>
      <c r="X25" s="186">
        <v>243781421.67000002</v>
      </c>
      <c r="Z25" s="186">
        <f>Z16+Z23</f>
        <v>578792101.93000007</v>
      </c>
      <c r="AA25" s="180"/>
      <c r="AB25" s="186">
        <v>556593205.43999994</v>
      </c>
    </row>
    <row r="26" spans="2:29" x14ac:dyDescent="0.3">
      <c r="B26" s="178" t="s">
        <v>4</v>
      </c>
      <c r="D26" s="214">
        <v>10</v>
      </c>
      <c r="F26" s="179">
        <v>195358459.25</v>
      </c>
      <c r="G26" s="179"/>
      <c r="H26" s="179">
        <v>203910534.81</v>
      </c>
      <c r="J26" s="179">
        <v>304365721.47000003</v>
      </c>
      <c r="K26" s="179"/>
      <c r="L26" s="179">
        <v>332667283.64999998</v>
      </c>
    </row>
    <row r="27" spans="2:29" x14ac:dyDescent="0.3">
      <c r="B27" s="178" t="s">
        <v>3</v>
      </c>
      <c r="D27" s="214"/>
      <c r="F27" s="179">
        <v>87437.41</v>
      </c>
      <c r="G27" s="179"/>
      <c r="H27" s="179">
        <v>8762.4</v>
      </c>
      <c r="J27" s="179">
        <v>87437.41</v>
      </c>
      <c r="K27" s="179"/>
      <c r="L27" s="179">
        <v>8762.4</v>
      </c>
      <c r="Q27" s="170" t="s">
        <v>122</v>
      </c>
      <c r="S27" s="46"/>
      <c r="T27" s="46"/>
      <c r="U27" s="171"/>
      <c r="V27" s="179"/>
      <c r="W27" s="180"/>
      <c r="X27" s="179"/>
      <c r="Z27" s="179"/>
      <c r="AA27" s="180"/>
      <c r="AB27" s="179"/>
    </row>
    <row r="28" spans="2:29" x14ac:dyDescent="0.3">
      <c r="D28" s="214"/>
      <c r="F28" s="193"/>
      <c r="G28" s="179"/>
      <c r="H28" s="193"/>
      <c r="J28" s="193"/>
      <c r="K28" s="179"/>
      <c r="L28" s="193"/>
      <c r="Q28" s="178" t="s">
        <v>26</v>
      </c>
      <c r="S28" s="46">
        <v>17</v>
      </c>
      <c r="T28" s="46"/>
      <c r="U28" s="171"/>
      <c r="V28" s="179">
        <v>432842995.31999999</v>
      </c>
      <c r="W28" s="180"/>
      <c r="X28" s="179">
        <v>432842995.31999999</v>
      </c>
      <c r="Z28" s="179">
        <v>432842995.31999999</v>
      </c>
      <c r="AA28" s="180"/>
      <c r="AB28" s="179">
        <v>432842995.31999999</v>
      </c>
    </row>
    <row r="29" spans="2:29" x14ac:dyDescent="0.3">
      <c r="Q29" s="178" t="s">
        <v>141</v>
      </c>
      <c r="S29" s="327">
        <v>20</v>
      </c>
      <c r="V29" s="179">
        <v>6664882</v>
      </c>
      <c r="X29" s="179">
        <v>2266650</v>
      </c>
      <c r="Z29" s="194">
        <v>20880656</v>
      </c>
      <c r="AB29" s="194">
        <v>8144643</v>
      </c>
    </row>
    <row r="30" spans="2:29" x14ac:dyDescent="0.3">
      <c r="Q30" s="178" t="s">
        <v>166</v>
      </c>
      <c r="S30" s="327">
        <v>18</v>
      </c>
      <c r="V30" s="179">
        <v>69635354</v>
      </c>
      <c r="X30" s="179">
        <v>0</v>
      </c>
      <c r="Z30" s="194">
        <v>69635354</v>
      </c>
      <c r="AB30" s="194">
        <v>0</v>
      </c>
    </row>
    <row r="31" spans="2:29" x14ac:dyDescent="0.3">
      <c r="M31" s="189"/>
      <c r="P31" s="189"/>
      <c r="Q31" s="178" t="s">
        <v>24</v>
      </c>
      <c r="S31" s="46">
        <v>19</v>
      </c>
      <c r="T31" s="46"/>
      <c r="U31" s="171"/>
      <c r="V31" s="195">
        <v>-478754384.19999999</v>
      </c>
      <c r="W31" s="196"/>
      <c r="X31" s="197">
        <v>-434064601.00999999</v>
      </c>
      <c r="Z31" s="198">
        <v>-702802240.82000005</v>
      </c>
      <c r="AA31" s="196"/>
      <c r="AB31" s="197">
        <v>-625959503.79999995</v>
      </c>
    </row>
    <row r="32" spans="2:29" x14ac:dyDescent="0.3">
      <c r="B32" s="185" t="s">
        <v>2</v>
      </c>
      <c r="C32" s="171"/>
      <c r="D32" s="46"/>
      <c r="E32" s="171"/>
      <c r="F32" s="186">
        <f>F22+F26+F27+F25</f>
        <v>196768479.46999997</v>
      </c>
      <c r="G32" s="179"/>
      <c r="H32" s="186">
        <v>205112629.78</v>
      </c>
      <c r="J32" s="186">
        <f>J22+J26+J27+J25</f>
        <v>307118205.73000008</v>
      </c>
      <c r="K32" s="179"/>
      <c r="L32" s="186">
        <v>334332412.55999994</v>
      </c>
      <c r="P32" s="189"/>
      <c r="Q32" s="185" t="s">
        <v>23</v>
      </c>
      <c r="R32" s="171"/>
      <c r="S32" s="46"/>
      <c r="T32" s="46"/>
      <c r="U32" s="171"/>
      <c r="V32" s="199">
        <f>SUM(V28:V31)</f>
        <v>30388847.120000005</v>
      </c>
      <c r="W32" s="180"/>
      <c r="X32" s="186">
        <v>1045044.3100000024</v>
      </c>
      <c r="Z32" s="199">
        <f>SUM(Z28:Z31)</f>
        <v>-179443235.50000006</v>
      </c>
      <c r="AA32" s="180"/>
      <c r="AB32" s="200">
        <v>-184971865.47999996</v>
      </c>
    </row>
    <row r="33" spans="2:28" x14ac:dyDescent="0.3">
      <c r="D33" s="214"/>
      <c r="F33" s="179"/>
      <c r="G33" s="179"/>
      <c r="H33" s="179"/>
      <c r="J33" s="179"/>
      <c r="K33" s="179"/>
      <c r="L33" s="179"/>
      <c r="Q33" s="188"/>
      <c r="S33" s="214"/>
      <c r="T33" s="214"/>
      <c r="U33" s="171"/>
      <c r="V33" s="201"/>
      <c r="W33" s="202"/>
      <c r="X33" s="201"/>
      <c r="Z33" s="194"/>
      <c r="AA33" s="202"/>
      <c r="AB33" s="201"/>
    </row>
    <row r="34" spans="2:28" ht="15.75" x14ac:dyDescent="0.35">
      <c r="B34" s="203" t="s">
        <v>1</v>
      </c>
      <c r="D34" s="204"/>
      <c r="F34" s="186">
        <f>F32+F19</f>
        <v>289583242.31999993</v>
      </c>
      <c r="G34" s="179"/>
      <c r="H34" s="186">
        <v>244826465.98000002</v>
      </c>
      <c r="J34" s="186">
        <f>J32+J19</f>
        <v>399348866.43000007</v>
      </c>
      <c r="K34" s="179"/>
      <c r="L34" s="186">
        <v>371621339.95999992</v>
      </c>
      <c r="Q34" s="203" t="s">
        <v>22</v>
      </c>
      <c r="S34" s="204"/>
      <c r="T34" s="204"/>
      <c r="V34" s="186">
        <f>V25+V32</f>
        <v>289583242.32000005</v>
      </c>
      <c r="W34" s="205"/>
      <c r="X34" s="186">
        <v>244826465.98000002</v>
      </c>
      <c r="Z34" s="186">
        <f>Z25+Z32</f>
        <v>399348866.43000001</v>
      </c>
      <c r="AA34" s="205"/>
      <c r="AB34" s="186">
        <v>371621339.95999998</v>
      </c>
    </row>
    <row r="35" spans="2:28" ht="15.75" x14ac:dyDescent="0.35">
      <c r="B35" s="206" t="s">
        <v>0</v>
      </c>
      <c r="C35" s="171"/>
      <c r="D35" s="207"/>
      <c r="E35" s="171"/>
      <c r="F35" s="174"/>
      <c r="Q35" s="206" t="s">
        <v>0</v>
      </c>
      <c r="S35" s="204"/>
      <c r="T35" s="204"/>
      <c r="V35" s="193"/>
      <c r="W35" s="205"/>
      <c r="X35" s="193"/>
      <c r="Z35" s="193"/>
      <c r="AA35" s="205"/>
      <c r="AB35" s="193"/>
    </row>
    <row r="36" spans="2:28" x14ac:dyDescent="0.3">
      <c r="R36" s="171"/>
      <c r="S36" s="207"/>
      <c r="T36" s="207"/>
      <c r="U36" s="171"/>
      <c r="V36" s="208">
        <f>F34-V34</f>
        <v>0</v>
      </c>
      <c r="W36" s="209"/>
      <c r="X36" s="208">
        <f>H34-X34</f>
        <v>0</v>
      </c>
      <c r="Y36" s="209"/>
      <c r="Z36" s="208">
        <f>J34-Z34</f>
        <v>0</v>
      </c>
      <c r="AA36" s="209"/>
      <c r="AB36" s="208">
        <f>L34-AB34</f>
        <v>0</v>
      </c>
    </row>
    <row r="37" spans="2:28" x14ac:dyDescent="0.3">
      <c r="AB37" s="211"/>
    </row>
    <row r="38" spans="2:28" ht="15.75" x14ac:dyDescent="0.35">
      <c r="F38" s="210"/>
      <c r="J38" s="189"/>
      <c r="Z38" s="211"/>
    </row>
    <row r="39" spans="2:28" ht="15.75" x14ac:dyDescent="0.35">
      <c r="V39" s="210"/>
      <c r="Z39" s="211"/>
    </row>
    <row r="40" spans="2:28" s="130" customFormat="1" ht="15.75" x14ac:dyDescent="0.35">
      <c r="Q40" s="166"/>
      <c r="R40" s="166"/>
      <c r="S40" s="166"/>
      <c r="T40" s="166"/>
      <c r="U40" s="166"/>
      <c r="V40" s="166"/>
      <c r="W40" s="166"/>
      <c r="X40" s="166"/>
      <c r="Y40" s="166"/>
      <c r="Z40" s="166"/>
      <c r="AA40" s="166"/>
      <c r="AB40" s="166"/>
    </row>
    <row r="41" spans="2:28" s="130" customFormat="1" ht="15" customHeight="1" x14ac:dyDescent="0.35">
      <c r="B41" s="49"/>
      <c r="C41" s="49"/>
      <c r="D41" s="51"/>
      <c r="E41" s="51"/>
      <c r="F41" s="51"/>
      <c r="G41" s="51"/>
      <c r="H41" s="49"/>
      <c r="I41" s="49"/>
      <c r="J41" s="49"/>
      <c r="K41" s="49"/>
      <c r="L41" s="49"/>
    </row>
    <row r="42" spans="2:28" s="130" customFormat="1" ht="15" customHeight="1" x14ac:dyDescent="0.35">
      <c r="B42" s="49"/>
      <c r="C42" s="49"/>
      <c r="D42" s="51"/>
      <c r="E42" s="51"/>
      <c r="F42" s="51"/>
      <c r="G42" s="51"/>
      <c r="H42" s="49"/>
      <c r="I42" s="49"/>
      <c r="J42" s="49"/>
      <c r="K42" s="49"/>
      <c r="L42" s="49"/>
      <c r="Q42" s="49"/>
      <c r="R42" s="49"/>
      <c r="S42" s="51"/>
      <c r="T42" s="51"/>
      <c r="U42" s="51"/>
      <c r="V42" s="51"/>
      <c r="W42" s="51"/>
      <c r="X42" s="49"/>
      <c r="Y42" s="49"/>
      <c r="Z42" s="49"/>
      <c r="AA42" s="49"/>
      <c r="AB42" s="49"/>
    </row>
    <row r="43" spans="2:28" s="130" customFormat="1" ht="15" customHeight="1" x14ac:dyDescent="0.35">
      <c r="B43" s="49"/>
      <c r="C43" s="49"/>
      <c r="D43" s="51"/>
      <c r="E43" s="51"/>
      <c r="F43" s="51"/>
      <c r="G43" s="51"/>
      <c r="H43" s="49"/>
      <c r="I43" s="49"/>
      <c r="J43" s="49"/>
      <c r="K43" s="49"/>
      <c r="L43" s="49"/>
      <c r="Q43" s="49"/>
      <c r="R43" s="49"/>
      <c r="S43" s="51"/>
      <c r="T43" s="51"/>
      <c r="U43" s="51"/>
      <c r="V43" s="51"/>
      <c r="W43" s="51"/>
      <c r="X43" s="49"/>
      <c r="Y43" s="49"/>
      <c r="Z43" s="49"/>
      <c r="AA43" s="49"/>
      <c r="AB43" s="49"/>
    </row>
    <row r="44" spans="2:28" s="130" customFormat="1" ht="15" customHeight="1" x14ac:dyDescent="0.35">
      <c r="B44" s="49"/>
      <c r="C44" s="49"/>
      <c r="D44" s="51"/>
      <c r="E44" s="51"/>
      <c r="F44" s="51"/>
      <c r="G44" s="51"/>
      <c r="H44" s="49"/>
      <c r="I44" s="49"/>
      <c r="J44" s="50"/>
      <c r="K44" s="49"/>
      <c r="L44" s="50"/>
      <c r="Q44" s="49"/>
      <c r="R44" s="49"/>
      <c r="S44" s="51"/>
      <c r="T44" s="51"/>
      <c r="U44" s="51"/>
      <c r="V44" s="51"/>
      <c r="W44" s="51"/>
      <c r="X44" s="49"/>
      <c r="Y44" s="49"/>
      <c r="Z44" s="49"/>
      <c r="AA44" s="49"/>
      <c r="AB44" s="49"/>
    </row>
    <row r="45" spans="2:28" s="130" customFormat="1" ht="15" customHeight="1" x14ac:dyDescent="0.35"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Q45" s="49"/>
      <c r="R45" s="49"/>
      <c r="S45" s="51"/>
      <c r="T45" s="51"/>
      <c r="U45" s="51"/>
      <c r="V45" s="51"/>
      <c r="W45" s="51"/>
      <c r="X45" s="49"/>
      <c r="Y45" s="49"/>
      <c r="Z45" s="49"/>
      <c r="AA45" s="49"/>
      <c r="AB45" s="49"/>
    </row>
    <row r="46" spans="2:28" s="130" customFormat="1" ht="15" customHeight="1" x14ac:dyDescent="0.35"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</row>
    <row r="47" spans="2:28" ht="15" customHeight="1" x14ac:dyDescent="0.3">
      <c r="B47" s="51"/>
      <c r="C47" s="49"/>
      <c r="D47" s="51"/>
      <c r="E47" s="51"/>
      <c r="F47" s="51"/>
      <c r="G47" s="51"/>
      <c r="H47" s="51"/>
      <c r="I47" s="51"/>
      <c r="J47" s="51"/>
      <c r="K47" s="51"/>
      <c r="L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</row>
    <row r="48" spans="2:28" ht="15" customHeight="1" x14ac:dyDescent="0.3">
      <c r="B48" s="51"/>
      <c r="C48" s="49"/>
      <c r="D48" s="51"/>
      <c r="E48" s="51"/>
      <c r="F48" s="51"/>
      <c r="G48" s="51"/>
      <c r="H48" s="51"/>
      <c r="I48" s="51"/>
      <c r="J48" s="52"/>
      <c r="K48" s="51"/>
      <c r="L48" s="51"/>
      <c r="Q48" s="51"/>
      <c r="R48" s="49"/>
      <c r="S48" s="51"/>
      <c r="T48" s="51"/>
      <c r="U48" s="51"/>
      <c r="V48" s="51"/>
      <c r="W48" s="51"/>
      <c r="X48" s="51"/>
      <c r="Y48" s="51"/>
      <c r="Z48" s="51"/>
      <c r="AA48" s="51"/>
      <c r="AB48" s="51"/>
    </row>
    <row r="49" spans="2:28" ht="15" customHeight="1" x14ac:dyDescent="0.3">
      <c r="B49" s="51"/>
      <c r="C49" s="49"/>
      <c r="D49" s="51"/>
      <c r="E49" s="51"/>
      <c r="F49" s="51"/>
      <c r="G49" s="51"/>
      <c r="H49" s="51"/>
      <c r="I49" s="51"/>
      <c r="J49" s="51"/>
      <c r="K49" s="51"/>
      <c r="L49" s="51"/>
      <c r="Q49" s="51"/>
      <c r="R49" s="49"/>
      <c r="S49" s="51"/>
      <c r="T49" s="51"/>
      <c r="U49" s="51"/>
      <c r="V49" s="51"/>
      <c r="W49" s="51"/>
      <c r="X49" s="51"/>
      <c r="Y49" s="51"/>
      <c r="Z49" s="51"/>
      <c r="AA49" s="51"/>
      <c r="AB49" s="51"/>
    </row>
    <row r="50" spans="2:28" ht="15" customHeight="1" x14ac:dyDescent="0.3">
      <c r="Q50" s="51"/>
      <c r="R50" s="49"/>
      <c r="S50" s="51"/>
      <c r="T50" s="51"/>
      <c r="U50" s="51"/>
      <c r="V50" s="51"/>
      <c r="W50" s="51"/>
      <c r="X50" s="51"/>
      <c r="Y50" s="51"/>
      <c r="Z50" s="51"/>
      <c r="AA50" s="51"/>
      <c r="AB50" s="51"/>
    </row>
    <row r="55" spans="2:28" ht="15.75" x14ac:dyDescent="0.35">
      <c r="F55" s="210"/>
    </row>
    <row r="56" spans="2:28" ht="15.75" x14ac:dyDescent="0.35">
      <c r="F56" s="210"/>
      <c r="V56" s="210"/>
    </row>
    <row r="57" spans="2:28" ht="15.75" x14ac:dyDescent="0.35">
      <c r="F57" s="212"/>
      <c r="V57" s="210"/>
    </row>
    <row r="58" spans="2:28" x14ac:dyDescent="0.3">
      <c r="V58" s="212"/>
    </row>
  </sheetData>
  <mergeCells count="17">
    <mergeCell ref="AB5:AB6"/>
    <mergeCell ref="V4:X4"/>
    <mergeCell ref="Z4:AB4"/>
    <mergeCell ref="Q4:Q6"/>
    <mergeCell ref="S4:S6"/>
    <mergeCell ref="V5:V6"/>
    <mergeCell ref="X5:X6"/>
    <mergeCell ref="Z5:Z6"/>
    <mergeCell ref="A1:M2"/>
    <mergeCell ref="B4:B6"/>
    <mergeCell ref="D4:D6"/>
    <mergeCell ref="F5:F6"/>
    <mergeCell ref="H5:H6"/>
    <mergeCell ref="J5:J6"/>
    <mergeCell ref="L5:L6"/>
    <mergeCell ref="F4:H4"/>
    <mergeCell ref="J4:L4"/>
  </mergeCells>
  <printOptions horizontalCentered="1"/>
  <pageMargins left="0.51181102362204722" right="0.51181102362204722" top="0.39370078740157483" bottom="0.39370078740157483" header="0" footer="0.31496062992125984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39"/>
  <sheetViews>
    <sheetView showGridLines="0" topLeftCell="A4" zoomScale="80" zoomScaleNormal="80" workbookViewId="0">
      <selection activeCell="L10" sqref="L10"/>
    </sheetView>
  </sheetViews>
  <sheetFormatPr defaultRowHeight="15" x14ac:dyDescent="0.3"/>
  <cols>
    <col min="1" max="1" width="9.33203125" style="166" customWidth="1"/>
    <col min="2" max="2" width="67.6640625" style="166" customWidth="1"/>
    <col min="3" max="3" width="2" style="166" customWidth="1"/>
    <col min="4" max="4" width="8.6640625" style="166" bestFit="1" customWidth="1"/>
    <col min="5" max="5" width="2.33203125" style="166" customWidth="1"/>
    <col min="6" max="6" width="15.83203125" style="166" customWidth="1"/>
    <col min="7" max="7" width="2.83203125" style="166" customWidth="1"/>
    <col min="8" max="8" width="15.83203125" style="166" customWidth="1"/>
    <col min="9" max="9" width="2.83203125" style="166" customWidth="1"/>
    <col min="10" max="10" width="15.83203125" style="166" customWidth="1"/>
    <col min="11" max="11" width="2.83203125" style="166" customWidth="1"/>
    <col min="12" max="12" width="15.83203125" style="166" customWidth="1"/>
    <col min="13" max="13" width="2.83203125" style="166" customWidth="1"/>
    <col min="14" max="15" width="12.83203125" style="166" customWidth="1"/>
    <col min="16" max="16" width="12.5" style="166" customWidth="1"/>
    <col min="17" max="17" width="16.1640625" style="166" bestFit="1" customWidth="1"/>
    <col min="18" max="18" width="9.33203125" style="166"/>
    <col min="19" max="19" width="15.1640625" style="166" bestFit="1" customWidth="1"/>
    <col min="20" max="16384" width="9.33203125" style="166"/>
  </cols>
  <sheetData>
    <row r="1" spans="1:20" ht="16.5" customHeight="1" x14ac:dyDescent="0.3">
      <c r="A1" s="341" t="s">
        <v>130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213"/>
    </row>
    <row r="2" spans="1:20" ht="32.25" customHeight="1" x14ac:dyDescent="0.3">
      <c r="A2" s="341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213"/>
    </row>
    <row r="3" spans="1:20" ht="9.75" customHeight="1" x14ac:dyDescent="0.3">
      <c r="A3" s="44"/>
      <c r="B3" s="42"/>
      <c r="C3" s="42"/>
      <c r="D3" s="42"/>
      <c r="E3" s="42"/>
      <c r="F3" s="42"/>
      <c r="G3" s="42"/>
      <c r="H3" s="42"/>
      <c r="I3" s="42"/>
      <c r="N3" s="213"/>
    </row>
    <row r="4" spans="1:20" ht="18" x14ac:dyDescent="0.3">
      <c r="A4" s="44"/>
      <c r="B4" s="42"/>
      <c r="C4" s="42"/>
      <c r="D4" s="42"/>
      <c r="E4" s="42"/>
      <c r="F4" s="42"/>
      <c r="G4" s="42"/>
      <c r="H4" s="42"/>
      <c r="I4" s="42"/>
      <c r="J4" s="345"/>
      <c r="K4" s="345"/>
      <c r="L4" s="345"/>
      <c r="N4" s="213"/>
    </row>
    <row r="5" spans="1:20" x14ac:dyDescent="0.3">
      <c r="A5" s="149"/>
      <c r="B5" s="150"/>
      <c r="C5" s="149"/>
      <c r="D5" s="150"/>
      <c r="E5" s="149"/>
      <c r="F5" s="344" t="s">
        <v>19</v>
      </c>
      <c r="G5" s="344"/>
      <c r="H5" s="344"/>
      <c r="I5" s="151"/>
      <c r="J5" s="152" t="s">
        <v>18</v>
      </c>
      <c r="K5" s="152"/>
      <c r="L5" s="152"/>
      <c r="N5" s="213"/>
    </row>
    <row r="6" spans="1:20" ht="15.75" customHeight="1" x14ac:dyDescent="0.3">
      <c r="A6" s="149"/>
      <c r="B6" s="332" t="s">
        <v>51</v>
      </c>
      <c r="C6" s="149"/>
      <c r="D6" s="339" t="s">
        <v>20</v>
      </c>
      <c r="E6" s="149"/>
      <c r="F6" s="342" t="s">
        <v>167</v>
      </c>
      <c r="G6" s="342"/>
      <c r="H6" s="342"/>
      <c r="I6" s="153"/>
      <c r="J6" s="342" t="s">
        <v>167</v>
      </c>
      <c r="K6" s="342"/>
      <c r="L6" s="342"/>
      <c r="N6" s="213"/>
    </row>
    <row r="7" spans="1:20" x14ac:dyDescent="0.3">
      <c r="A7" s="149"/>
      <c r="B7" s="332"/>
      <c r="C7" s="149"/>
      <c r="D7" s="339"/>
      <c r="E7" s="149"/>
      <c r="F7" s="343"/>
      <c r="G7" s="343"/>
      <c r="H7" s="343"/>
      <c r="I7" s="164"/>
      <c r="J7" s="343"/>
      <c r="K7" s="343"/>
      <c r="L7" s="343"/>
      <c r="N7" s="213"/>
    </row>
    <row r="8" spans="1:20" x14ac:dyDescent="0.3">
      <c r="B8" s="333"/>
      <c r="C8" s="171"/>
      <c r="D8" s="340"/>
      <c r="E8" s="169"/>
      <c r="F8" s="215">
        <v>2021</v>
      </c>
      <c r="G8" s="216"/>
      <c r="H8" s="215">
        <v>2020</v>
      </c>
      <c r="I8" s="217"/>
      <c r="J8" s="215">
        <v>2021</v>
      </c>
      <c r="K8" s="216"/>
      <c r="L8" s="215">
        <v>2020</v>
      </c>
      <c r="M8" s="214"/>
      <c r="N8" s="213"/>
    </row>
    <row r="9" spans="1:20" ht="30" x14ac:dyDescent="0.3">
      <c r="B9" s="218"/>
      <c r="C9" s="171"/>
      <c r="D9" s="219"/>
      <c r="E9" s="169"/>
      <c r="F9" s="220"/>
      <c r="G9" s="168"/>
      <c r="H9" s="72" t="s">
        <v>178</v>
      </c>
      <c r="I9" s="173"/>
      <c r="J9" s="221"/>
      <c r="K9" s="222"/>
      <c r="L9" s="72" t="s">
        <v>178</v>
      </c>
      <c r="M9" s="177"/>
      <c r="N9" s="213"/>
    </row>
    <row r="10" spans="1:20" ht="6" customHeight="1" x14ac:dyDescent="0.3">
      <c r="B10" s="223"/>
      <c r="C10" s="171"/>
      <c r="D10" s="169"/>
      <c r="E10" s="169"/>
      <c r="F10" s="155"/>
      <c r="G10" s="168"/>
      <c r="H10" s="155"/>
      <c r="I10" s="155"/>
      <c r="J10" s="155"/>
      <c r="K10" s="168"/>
      <c r="L10" s="155"/>
      <c r="N10" s="213"/>
    </row>
    <row r="11" spans="1:20" ht="15.75" x14ac:dyDescent="0.35">
      <c r="B11" s="224" t="s">
        <v>50</v>
      </c>
      <c r="C11" s="171"/>
      <c r="D11" s="46">
        <v>21</v>
      </c>
      <c r="E11" s="46"/>
      <c r="F11" s="40">
        <v>45600557.379999995</v>
      </c>
      <c r="G11" s="225"/>
      <c r="H11" s="54">
        <v>42243101.290000007</v>
      </c>
      <c r="I11" s="54"/>
      <c r="J11" s="40">
        <v>77928639.700000003</v>
      </c>
      <c r="K11" s="225"/>
      <c r="L11" s="54">
        <v>67486871.060000002</v>
      </c>
      <c r="N11" s="226"/>
      <c r="O11" s="227"/>
      <c r="P11" s="227"/>
      <c r="Q11" s="228"/>
      <c r="R11" s="228"/>
      <c r="S11" s="228"/>
      <c r="T11" s="228"/>
    </row>
    <row r="12" spans="1:20" ht="15.75" x14ac:dyDescent="0.35">
      <c r="B12" s="224" t="s">
        <v>49</v>
      </c>
      <c r="C12" s="171"/>
      <c r="D12" s="46">
        <v>22</v>
      </c>
      <c r="E12" s="46"/>
      <c r="F12" s="40">
        <v>-41213327.090000004</v>
      </c>
      <c r="G12" s="225"/>
      <c r="H12" s="54">
        <v>-31258331.890000001</v>
      </c>
      <c r="I12" s="54"/>
      <c r="J12" s="40">
        <v>-55729133.719999999</v>
      </c>
      <c r="K12" s="225"/>
      <c r="L12" s="54">
        <v>-47893398.080000006</v>
      </c>
      <c r="O12" s="227"/>
      <c r="P12" s="227"/>
      <c r="Q12" s="228"/>
      <c r="R12" s="228"/>
      <c r="S12" s="228"/>
      <c r="T12" s="228"/>
    </row>
    <row r="13" spans="1:20" ht="6" customHeight="1" x14ac:dyDescent="0.35">
      <c r="B13" s="192"/>
      <c r="C13" s="171"/>
      <c r="D13" s="46"/>
      <c r="E13" s="46"/>
      <c r="G13" s="225"/>
      <c r="H13" s="54"/>
      <c r="I13" s="54"/>
      <c r="K13" s="225"/>
      <c r="L13" s="54"/>
      <c r="O13" s="227"/>
      <c r="P13" s="227"/>
      <c r="Q13" s="228"/>
      <c r="R13" s="228"/>
      <c r="S13" s="228"/>
      <c r="T13" s="228"/>
    </row>
    <row r="14" spans="1:20" ht="15.75" x14ac:dyDescent="0.35">
      <c r="B14" s="229" t="s">
        <v>48</v>
      </c>
      <c r="F14" s="55">
        <f>F11+F12</f>
        <v>4387230.2899999917</v>
      </c>
      <c r="G14" s="230"/>
      <c r="H14" s="55">
        <f>H11+H12</f>
        <v>10984769.400000006</v>
      </c>
      <c r="I14" s="64"/>
      <c r="J14" s="55">
        <f>J11+J12</f>
        <v>22199505.980000004</v>
      </c>
      <c r="K14" s="230"/>
      <c r="L14" s="55">
        <f>L11+L12</f>
        <v>19593472.979999997</v>
      </c>
      <c r="O14" s="227"/>
      <c r="P14" s="227"/>
      <c r="Q14" s="228"/>
      <c r="R14" s="228"/>
      <c r="S14" s="228"/>
      <c r="T14" s="228"/>
    </row>
    <row r="15" spans="1:20" ht="6" customHeight="1" x14ac:dyDescent="0.35">
      <c r="G15" s="230"/>
      <c r="H15" s="40"/>
      <c r="I15" s="40"/>
      <c r="K15" s="230"/>
      <c r="L15" s="40"/>
      <c r="O15" s="227"/>
      <c r="P15" s="227"/>
      <c r="Q15" s="228"/>
      <c r="R15" s="228"/>
      <c r="S15" s="228"/>
      <c r="T15" s="228"/>
    </row>
    <row r="16" spans="1:20" ht="15.75" x14ac:dyDescent="0.35">
      <c r="B16" s="231" t="s">
        <v>47</v>
      </c>
      <c r="F16" s="56">
        <f>SUM(F17:F22)</f>
        <v>-30929516.199999996</v>
      </c>
      <c r="G16" s="230"/>
      <c r="H16" s="56">
        <f>SUM(H17:H22)</f>
        <v>-22649840.419999994</v>
      </c>
      <c r="I16" s="56"/>
      <c r="J16" s="56">
        <f>SUM(J17:J22)</f>
        <v>-60425934.629999995</v>
      </c>
      <c r="K16" s="230"/>
      <c r="L16" s="56">
        <f>SUM(L17:L22)</f>
        <v>-47057906.839999996</v>
      </c>
      <c r="N16" s="213"/>
      <c r="O16" s="227"/>
      <c r="P16" s="227"/>
      <c r="Q16" s="227"/>
      <c r="R16" s="232"/>
      <c r="S16" s="233"/>
      <c r="T16" s="227"/>
    </row>
    <row r="17" spans="2:20" ht="15.75" x14ac:dyDescent="0.35">
      <c r="B17" s="234" t="s">
        <v>139</v>
      </c>
      <c r="D17" s="46">
        <v>23</v>
      </c>
      <c r="E17" s="46"/>
      <c r="F17" s="40">
        <v>-21198536.939999998</v>
      </c>
      <c r="G17" s="230"/>
      <c r="H17" s="54">
        <v>-21436917.419999994</v>
      </c>
      <c r="I17" s="54"/>
      <c r="J17" s="40">
        <v>-33699570.630000003</v>
      </c>
      <c r="K17" s="225"/>
      <c r="L17" s="54">
        <v>-37210986.469999999</v>
      </c>
      <c r="O17" s="227"/>
      <c r="P17" s="227"/>
      <c r="Q17" s="227"/>
      <c r="R17" s="232"/>
      <c r="S17" s="227"/>
      <c r="T17" s="227"/>
    </row>
    <row r="18" spans="2:20" ht="15.75" x14ac:dyDescent="0.35">
      <c r="B18" s="234" t="s">
        <v>152</v>
      </c>
      <c r="D18" s="214">
        <v>24</v>
      </c>
      <c r="F18" s="40">
        <v>-1657645.58</v>
      </c>
      <c r="G18" s="230"/>
      <c r="H18" s="54">
        <v>-245555.72999999998</v>
      </c>
      <c r="I18" s="54"/>
      <c r="J18" s="40">
        <v>-1657645.58</v>
      </c>
      <c r="K18" s="225"/>
      <c r="L18" s="54">
        <v>-207211.03999999998</v>
      </c>
      <c r="M18" s="211"/>
      <c r="N18" s="235"/>
      <c r="O18" s="227"/>
      <c r="P18" s="227"/>
      <c r="Q18" s="227"/>
      <c r="R18" s="232"/>
      <c r="S18" s="227"/>
      <c r="T18" s="227"/>
    </row>
    <row r="19" spans="2:20" ht="15.75" x14ac:dyDescent="0.35">
      <c r="B19" s="234" t="s">
        <v>45</v>
      </c>
      <c r="D19" s="214"/>
      <c r="F19" s="40">
        <v>-370145.71</v>
      </c>
      <c r="G19" s="230"/>
      <c r="H19" s="54">
        <v>-188127.02</v>
      </c>
      <c r="I19" s="54"/>
      <c r="J19" s="40">
        <v>-1391126.57</v>
      </c>
      <c r="K19" s="225"/>
      <c r="L19" s="54">
        <v>-952825.76000000013</v>
      </c>
      <c r="Q19" s="227"/>
      <c r="R19" s="232"/>
      <c r="S19" s="227"/>
      <c r="T19" s="227"/>
    </row>
    <row r="20" spans="2:20" ht="15.75" x14ac:dyDescent="0.35">
      <c r="B20" s="234" t="s">
        <v>44</v>
      </c>
      <c r="D20" s="46">
        <v>25</v>
      </c>
      <c r="E20" s="46"/>
      <c r="F20" s="40">
        <v>-7042649.3300000001</v>
      </c>
      <c r="G20" s="230"/>
      <c r="H20" s="54">
        <v>371357.75000000006</v>
      </c>
      <c r="I20" s="54"/>
      <c r="J20" s="40">
        <v>-6529394.0800000001</v>
      </c>
      <c r="K20" s="225"/>
      <c r="L20" s="54">
        <v>-7552304.2999999989</v>
      </c>
      <c r="M20" s="236"/>
      <c r="N20" s="235"/>
      <c r="O20" s="235"/>
      <c r="Q20" s="227"/>
      <c r="R20" s="232"/>
      <c r="S20" s="227"/>
      <c r="T20" s="227"/>
    </row>
    <row r="21" spans="2:20" ht="15.75" x14ac:dyDescent="0.35">
      <c r="B21" s="234" t="s">
        <v>46</v>
      </c>
      <c r="D21" s="46">
        <v>10</v>
      </c>
      <c r="E21" s="46"/>
      <c r="F21" s="40">
        <v>0</v>
      </c>
      <c r="G21" s="230"/>
      <c r="H21" s="54">
        <v>0</v>
      </c>
      <c r="I21" s="54"/>
      <c r="J21" s="40">
        <v>-17239133.129999999</v>
      </c>
      <c r="K21" s="225"/>
      <c r="L21" s="54">
        <v>0</v>
      </c>
      <c r="M21" s="235"/>
      <c r="O21" s="227"/>
      <c r="P21" s="227"/>
      <c r="Q21" s="227"/>
      <c r="R21" s="232"/>
      <c r="S21" s="227"/>
      <c r="T21" s="227"/>
    </row>
    <row r="22" spans="2:20" ht="15.75" x14ac:dyDescent="0.35">
      <c r="B22" s="234" t="s">
        <v>43</v>
      </c>
      <c r="D22" s="214">
        <v>26</v>
      </c>
      <c r="F22" s="40">
        <v>-660538.6399999999</v>
      </c>
      <c r="G22" s="230"/>
      <c r="H22" s="54">
        <v>-1150598</v>
      </c>
      <c r="I22" s="54"/>
      <c r="J22" s="40">
        <v>90935.359999999288</v>
      </c>
      <c r="K22" s="225"/>
      <c r="L22" s="54">
        <v>-1134579.2699999998</v>
      </c>
      <c r="O22" s="227"/>
      <c r="P22" s="227"/>
      <c r="Q22" s="227"/>
      <c r="R22" s="232"/>
      <c r="S22" s="227"/>
      <c r="T22" s="227"/>
    </row>
    <row r="23" spans="2:20" ht="6" customHeight="1" x14ac:dyDescent="0.35">
      <c r="F23" s="40"/>
      <c r="G23" s="230"/>
      <c r="H23" s="40"/>
      <c r="I23" s="40"/>
      <c r="J23" s="40"/>
      <c r="K23" s="230"/>
      <c r="L23" s="40"/>
      <c r="O23" s="227"/>
      <c r="P23" s="227"/>
      <c r="Q23" s="237"/>
      <c r="R23" s="228"/>
      <c r="S23" s="228"/>
      <c r="T23" s="228"/>
    </row>
    <row r="24" spans="2:20" ht="15.75" x14ac:dyDescent="0.35">
      <c r="B24" s="238" t="s">
        <v>42</v>
      </c>
      <c r="F24" s="55">
        <f>F14+F16</f>
        <v>-26542285.910000004</v>
      </c>
      <c r="G24" s="230"/>
      <c r="H24" s="55">
        <f>H14+H16</f>
        <v>-11665071.019999988</v>
      </c>
      <c r="I24" s="64"/>
      <c r="J24" s="55">
        <f>J14+J16</f>
        <v>-38226428.649999991</v>
      </c>
      <c r="K24" s="230"/>
      <c r="L24" s="55">
        <f>L14+L16</f>
        <v>-27464433.859999999</v>
      </c>
      <c r="N24" s="235"/>
      <c r="O24" s="227"/>
      <c r="P24" s="227"/>
      <c r="Q24" s="228"/>
      <c r="R24" s="228"/>
      <c r="S24" s="228"/>
      <c r="T24" s="228"/>
    </row>
    <row r="25" spans="2:20" ht="6" customHeight="1" x14ac:dyDescent="0.35">
      <c r="F25" s="40"/>
      <c r="G25" s="230"/>
      <c r="H25" s="40"/>
      <c r="I25" s="40"/>
      <c r="J25" s="40"/>
      <c r="K25" s="230"/>
      <c r="L25" s="40"/>
      <c r="O25" s="227"/>
      <c r="P25" s="227"/>
      <c r="Q25" s="228"/>
      <c r="R25" s="228"/>
      <c r="S25" s="228"/>
      <c r="T25" s="228"/>
    </row>
    <row r="26" spans="2:20" ht="15.75" x14ac:dyDescent="0.35">
      <c r="B26" s="166" t="s">
        <v>41</v>
      </c>
      <c r="D26" s="46">
        <v>27</v>
      </c>
      <c r="E26" s="46"/>
      <c r="F26" s="40">
        <v>6789009.2199999988</v>
      </c>
      <c r="G26" s="230"/>
      <c r="H26" s="54">
        <v>2379282.5499999998</v>
      </c>
      <c r="I26" s="54"/>
      <c r="J26" s="40">
        <v>11145976.09</v>
      </c>
      <c r="K26" s="225"/>
      <c r="L26" s="54">
        <v>2452489.23</v>
      </c>
      <c r="O26" s="227"/>
      <c r="P26" s="227"/>
      <c r="Q26" s="228"/>
      <c r="R26" s="228"/>
      <c r="S26" s="228"/>
      <c r="T26" s="228"/>
    </row>
    <row r="27" spans="2:20" ht="15.75" x14ac:dyDescent="0.35">
      <c r="B27" s="166" t="s">
        <v>40</v>
      </c>
      <c r="D27" s="46">
        <v>27</v>
      </c>
      <c r="E27" s="46"/>
      <c r="F27" s="40">
        <v>-17997576.760000002</v>
      </c>
      <c r="G27" s="230"/>
      <c r="H27" s="54">
        <v>-14393079.060000001</v>
      </c>
      <c r="I27" s="54"/>
      <c r="J27" s="40">
        <v>-40398240.68</v>
      </c>
      <c r="K27" s="225"/>
      <c r="L27" s="54">
        <v>-23207839.379999999</v>
      </c>
      <c r="O27" s="227"/>
      <c r="P27" s="227"/>
      <c r="Q27" s="228"/>
      <c r="R27" s="228"/>
      <c r="S27" s="228"/>
      <c r="T27" s="228"/>
    </row>
    <row r="28" spans="2:20" ht="6" customHeight="1" x14ac:dyDescent="0.35">
      <c r="F28" s="40"/>
      <c r="G28" s="230"/>
      <c r="H28" s="40"/>
      <c r="I28" s="40"/>
      <c r="J28" s="40"/>
      <c r="K28" s="230"/>
      <c r="L28" s="40"/>
      <c r="O28" s="227"/>
      <c r="P28" s="227"/>
      <c r="Q28" s="228"/>
      <c r="R28" s="228"/>
      <c r="S28" s="228"/>
      <c r="T28" s="228"/>
    </row>
    <row r="29" spans="2:20" ht="15.75" x14ac:dyDescent="0.35">
      <c r="B29" s="239" t="s">
        <v>39</v>
      </c>
      <c r="F29" s="156">
        <f>F24+F26+F27</f>
        <v>-37750853.450000003</v>
      </c>
      <c r="G29" s="230"/>
      <c r="H29" s="156">
        <f>H24+H26+H27</f>
        <v>-23678867.529999986</v>
      </c>
      <c r="I29" s="64"/>
      <c r="J29" s="156">
        <f>J24+J26+J27</f>
        <v>-67478693.239999995</v>
      </c>
      <c r="K29" s="230"/>
      <c r="L29" s="156">
        <f>L24+L26+L27</f>
        <v>-48219784.009999998</v>
      </c>
      <c r="N29" s="240"/>
      <c r="O29" s="227"/>
      <c r="P29" s="227"/>
      <c r="Q29" s="228"/>
      <c r="R29" s="228"/>
      <c r="S29" s="228"/>
      <c r="T29" s="228"/>
    </row>
    <row r="30" spans="2:20" ht="6" customHeight="1" x14ac:dyDescent="0.35">
      <c r="F30" s="40"/>
      <c r="G30" s="230"/>
      <c r="H30" s="40"/>
      <c r="I30" s="40"/>
      <c r="J30" s="40"/>
      <c r="K30" s="230"/>
      <c r="L30" s="40"/>
      <c r="O30" s="227"/>
      <c r="P30" s="227"/>
      <c r="Q30" s="228"/>
      <c r="R30" s="228"/>
      <c r="S30" s="228"/>
      <c r="T30" s="228"/>
    </row>
    <row r="31" spans="2:20" ht="15.75" x14ac:dyDescent="0.35">
      <c r="B31" s="166" t="s">
        <v>38</v>
      </c>
      <c r="F31" s="40">
        <v>0</v>
      </c>
      <c r="G31" s="241"/>
      <c r="H31" s="54">
        <v>0</v>
      </c>
      <c r="I31" s="54"/>
      <c r="J31" s="40">
        <v>0</v>
      </c>
      <c r="K31" s="225"/>
      <c r="L31" s="54">
        <v>0</v>
      </c>
      <c r="O31" s="227"/>
      <c r="P31" s="227"/>
      <c r="Q31" s="228"/>
      <c r="R31" s="228"/>
      <c r="S31" s="228"/>
      <c r="T31" s="228"/>
    </row>
    <row r="32" spans="2:20" ht="6" customHeight="1" x14ac:dyDescent="0.35">
      <c r="F32" s="40"/>
      <c r="G32" s="241"/>
      <c r="H32" s="40"/>
      <c r="I32" s="40"/>
      <c r="J32" s="40"/>
      <c r="K32" s="230"/>
      <c r="L32" s="40"/>
      <c r="O32" s="227"/>
      <c r="P32" s="227"/>
      <c r="Q32" s="228"/>
      <c r="R32" s="228"/>
      <c r="S32" s="228"/>
      <c r="T32" s="228"/>
    </row>
    <row r="33" spans="2:20" ht="15.75" x14ac:dyDescent="0.35">
      <c r="B33" s="239" t="s">
        <v>37</v>
      </c>
      <c r="F33" s="156">
        <f>F29+F31</f>
        <v>-37750853.450000003</v>
      </c>
      <c r="G33" s="241"/>
      <c r="H33" s="156">
        <f>H29+H31</f>
        <v>-23678867.529999986</v>
      </c>
      <c r="I33" s="64"/>
      <c r="J33" s="156">
        <f>J29+J31</f>
        <v>-67478693.239999995</v>
      </c>
      <c r="K33" s="241"/>
      <c r="L33" s="156">
        <f>L29+L31</f>
        <v>-48219784.009999998</v>
      </c>
      <c r="O33" s="227"/>
      <c r="P33" s="227"/>
      <c r="Q33" s="228"/>
      <c r="R33" s="228"/>
      <c r="S33" s="228"/>
      <c r="T33" s="228"/>
    </row>
    <row r="34" spans="2:20" ht="15.75" x14ac:dyDescent="0.35">
      <c r="B34" s="239" t="s">
        <v>36</v>
      </c>
      <c r="F34" s="157">
        <f>F33/181197364435</f>
        <v>-2.0834107365585978E-4</v>
      </c>
      <c r="G34" s="242"/>
      <c r="H34" s="157">
        <f>H33/181197364435</f>
        <v>-1.3067997762458727E-4</v>
      </c>
      <c r="I34" s="158"/>
      <c r="J34" s="157">
        <f>J33/181197364435</f>
        <v>-3.724043859600744E-4</v>
      </c>
      <c r="K34" s="242"/>
      <c r="L34" s="157">
        <f>L33/181197364435</f>
        <v>-2.6611746898392463E-4</v>
      </c>
      <c r="M34" s="243"/>
      <c r="N34" s="244"/>
      <c r="O34" s="227"/>
      <c r="P34" s="227"/>
      <c r="Q34" s="228"/>
      <c r="R34" s="228"/>
      <c r="S34" s="228"/>
      <c r="T34" s="228"/>
    </row>
    <row r="35" spans="2:20" x14ac:dyDescent="0.3">
      <c r="B35" s="206" t="s">
        <v>0</v>
      </c>
      <c r="G35" s="245"/>
      <c r="J35" s="246"/>
      <c r="K35" s="246"/>
      <c r="L35" s="246"/>
      <c r="M35" s="213"/>
      <c r="N35" s="244"/>
    </row>
    <row r="36" spans="2:20" x14ac:dyDescent="0.3">
      <c r="F36" s="227"/>
      <c r="J36" s="227"/>
      <c r="K36" s="213"/>
      <c r="L36" s="213"/>
      <c r="M36" s="213"/>
      <c r="N36" s="244"/>
    </row>
    <row r="37" spans="2:20" x14ac:dyDescent="0.3">
      <c r="B37" s="171"/>
      <c r="H37" s="227"/>
      <c r="I37" s="227"/>
      <c r="J37" s="213"/>
      <c r="K37" s="213"/>
      <c r="L37" s="227"/>
      <c r="M37" s="213"/>
      <c r="N37" s="244"/>
    </row>
    <row r="38" spans="2:20" x14ac:dyDescent="0.3">
      <c r="B38" s="171"/>
      <c r="H38" s="209"/>
      <c r="I38" s="227"/>
      <c r="J38" s="213"/>
      <c r="K38" s="213"/>
      <c r="L38" s="227"/>
      <c r="M38" s="213"/>
      <c r="N38" s="244"/>
    </row>
    <row r="39" spans="2:20" x14ac:dyDescent="0.3">
      <c r="H39" s="209"/>
    </row>
  </sheetData>
  <mergeCells count="7">
    <mergeCell ref="A1:M2"/>
    <mergeCell ref="D6:D8"/>
    <mergeCell ref="B6:B8"/>
    <mergeCell ref="J6:L7"/>
    <mergeCell ref="F6:H7"/>
    <mergeCell ref="F5:H5"/>
    <mergeCell ref="J4:L4"/>
  </mergeCells>
  <printOptions horizontalCentere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56"/>
  <sheetViews>
    <sheetView showGridLines="0" zoomScale="90" zoomScaleNormal="90" workbookViewId="0">
      <selection activeCell="E33" sqref="E33"/>
    </sheetView>
  </sheetViews>
  <sheetFormatPr defaultRowHeight="15" x14ac:dyDescent="0.3"/>
  <cols>
    <col min="1" max="1" width="4.5" style="5" customWidth="1"/>
    <col min="2" max="2" width="52" style="5" customWidth="1"/>
    <col min="3" max="3" width="2" style="5" customWidth="1"/>
    <col min="4" max="4" width="5.1640625" style="5" customWidth="1"/>
    <col min="5" max="5" width="14.83203125" style="5" customWidth="1"/>
    <col min="6" max="6" width="2.83203125" style="5" customWidth="1"/>
    <col min="7" max="7" width="14.83203125" style="5" customWidth="1"/>
    <col min="8" max="8" width="2.83203125" style="5" customWidth="1"/>
    <col min="9" max="9" width="14.83203125" style="5" customWidth="1"/>
    <col min="10" max="10" width="2.83203125" style="5" customWidth="1"/>
    <col min="11" max="11" width="14.83203125" style="5" customWidth="1"/>
    <col min="12" max="12" width="2.83203125" style="5" customWidth="1"/>
    <col min="13" max="13" width="17.1640625" style="5" bestFit="1" customWidth="1"/>
    <col min="14" max="14" width="18.6640625" style="5" customWidth="1"/>
    <col min="15" max="15" width="19" style="5" customWidth="1"/>
    <col min="16" max="16" width="9.33203125" style="5"/>
    <col min="17" max="17" width="16.1640625" style="5" bestFit="1" customWidth="1"/>
    <col min="18" max="16384" width="9.33203125" style="5"/>
  </cols>
  <sheetData>
    <row r="1" spans="1:13" ht="15" customHeight="1" x14ac:dyDescent="0.3">
      <c r="A1" s="353" t="s">
        <v>129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</row>
    <row r="2" spans="1:13" ht="15" customHeight="1" x14ac:dyDescent="0.3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22"/>
    </row>
    <row r="3" spans="1:13" x14ac:dyDescent="0.3">
      <c r="A3" s="33"/>
      <c r="B3" s="34"/>
      <c r="C3" s="33"/>
      <c r="D3" s="34"/>
      <c r="E3" s="354" t="s">
        <v>19</v>
      </c>
      <c r="F3" s="354"/>
      <c r="G3" s="354"/>
      <c r="H3" s="58"/>
      <c r="I3" s="352" t="s">
        <v>18</v>
      </c>
      <c r="J3" s="352"/>
      <c r="K3" s="352"/>
      <c r="L3" s="33"/>
      <c r="M3" s="22"/>
    </row>
    <row r="4" spans="1:13" ht="15.75" customHeight="1" x14ac:dyDescent="0.3">
      <c r="A4" s="33"/>
      <c r="B4" s="355" t="s">
        <v>51</v>
      </c>
      <c r="C4" s="33"/>
      <c r="D4" s="348" t="s">
        <v>20</v>
      </c>
      <c r="E4" s="350" t="s">
        <v>167</v>
      </c>
      <c r="F4" s="350"/>
      <c r="G4" s="350"/>
      <c r="H4" s="59"/>
      <c r="I4" s="350" t="s">
        <v>167</v>
      </c>
      <c r="J4" s="350"/>
      <c r="K4" s="350"/>
      <c r="L4" s="33"/>
      <c r="M4" s="22"/>
    </row>
    <row r="5" spans="1:13" ht="15" customHeight="1" x14ac:dyDescent="0.3">
      <c r="A5" s="33"/>
      <c r="B5" s="355"/>
      <c r="C5" s="33"/>
      <c r="D5" s="348"/>
      <c r="E5" s="351"/>
      <c r="F5" s="351"/>
      <c r="G5" s="351"/>
      <c r="H5" s="73"/>
      <c r="I5" s="351"/>
      <c r="J5" s="351"/>
      <c r="K5" s="351"/>
      <c r="L5" s="33"/>
      <c r="M5" s="22"/>
    </row>
    <row r="6" spans="1:13" x14ac:dyDescent="0.3">
      <c r="B6" s="356"/>
      <c r="C6" s="23"/>
      <c r="D6" s="349"/>
      <c r="E6" s="4">
        <v>2021</v>
      </c>
      <c r="F6" s="2"/>
      <c r="G6" s="4">
        <v>2020</v>
      </c>
      <c r="H6" s="63"/>
      <c r="I6" s="4">
        <v>2021</v>
      </c>
      <c r="J6" s="2"/>
      <c r="K6" s="4">
        <v>2020</v>
      </c>
      <c r="L6" s="24"/>
    </row>
    <row r="7" spans="1:13" x14ac:dyDescent="0.3">
      <c r="B7" s="26"/>
      <c r="C7" s="23"/>
      <c r="D7" s="25"/>
      <c r="E7" s="24"/>
      <c r="F7" s="24"/>
      <c r="G7" s="24"/>
      <c r="H7" s="24"/>
      <c r="I7" s="24"/>
      <c r="J7" s="24"/>
      <c r="K7" s="24"/>
      <c r="L7" s="24"/>
    </row>
    <row r="8" spans="1:13" x14ac:dyDescent="0.3">
      <c r="B8" s="26" t="s">
        <v>124</v>
      </c>
      <c r="C8" s="23"/>
      <c r="D8" s="25"/>
      <c r="E8" s="29">
        <f>DRE!F33</f>
        <v>-37750853.450000003</v>
      </c>
      <c r="F8" s="29"/>
      <c r="G8" s="29">
        <f>DRE!H33</f>
        <v>-23678867.529999986</v>
      </c>
      <c r="H8" s="29"/>
      <c r="I8" s="29">
        <f>DRE!J33</f>
        <v>-67478693.239999995</v>
      </c>
      <c r="J8" s="29"/>
      <c r="K8" s="29">
        <f>DRE!L33</f>
        <v>-48219784.009999998</v>
      </c>
      <c r="L8" s="29"/>
    </row>
    <row r="9" spans="1:13" x14ac:dyDescent="0.3">
      <c r="B9" s="23" t="s">
        <v>54</v>
      </c>
      <c r="C9" s="23"/>
      <c r="D9" s="66"/>
      <c r="E9" s="68">
        <v>0</v>
      </c>
      <c r="F9" s="68"/>
      <c r="G9" s="68">
        <v>0</v>
      </c>
      <c r="H9" s="68"/>
      <c r="I9" s="69"/>
      <c r="J9" s="69"/>
      <c r="K9" s="69"/>
      <c r="L9" s="68"/>
    </row>
    <row r="10" spans="1:13" x14ac:dyDescent="0.3">
      <c r="B10" s="23" t="s">
        <v>140</v>
      </c>
      <c r="C10" s="23"/>
      <c r="D10" s="45">
        <v>20</v>
      </c>
      <c r="E10" s="247">
        <v>4398232</v>
      </c>
      <c r="F10" s="248"/>
      <c r="G10" s="249">
        <v>2208617</v>
      </c>
      <c r="H10" s="248"/>
      <c r="I10" s="250">
        <v>12736013</v>
      </c>
      <c r="J10" s="251"/>
      <c r="K10" s="249">
        <v>7480725</v>
      </c>
      <c r="L10" s="248"/>
    </row>
    <row r="11" spans="1:13" x14ac:dyDescent="0.3">
      <c r="B11" s="31"/>
      <c r="C11" s="23"/>
      <c r="D11" s="25"/>
      <c r="E11" s="32"/>
      <c r="F11" s="27"/>
      <c r="G11" s="32"/>
      <c r="H11" s="61"/>
      <c r="I11" s="32"/>
      <c r="J11" s="27"/>
      <c r="K11" s="32"/>
      <c r="L11" s="61"/>
    </row>
    <row r="12" spans="1:13" x14ac:dyDescent="0.3">
      <c r="B12" s="31" t="s">
        <v>53</v>
      </c>
      <c r="C12" s="23"/>
      <c r="D12" s="25"/>
      <c r="E12" s="30">
        <f>E8+E9+E10</f>
        <v>-33352621.450000003</v>
      </c>
      <c r="F12" s="60"/>
      <c r="G12" s="30">
        <f>G8+G9+G10</f>
        <v>-21470250.529999986</v>
      </c>
      <c r="H12" s="60"/>
      <c r="I12" s="30">
        <f>I8+I9+I10</f>
        <v>-54742680.239999995</v>
      </c>
      <c r="J12" s="60"/>
      <c r="K12" s="30">
        <f>K8+K9+K10</f>
        <v>-40739059.009999998</v>
      </c>
      <c r="L12" s="60"/>
    </row>
    <row r="13" spans="1:13" x14ac:dyDescent="0.3">
      <c r="B13" s="28"/>
      <c r="C13" s="23"/>
      <c r="D13" s="25"/>
      <c r="E13" s="27"/>
      <c r="F13" s="61"/>
      <c r="G13" s="27"/>
      <c r="H13" s="27"/>
      <c r="I13" s="27"/>
      <c r="J13" s="27"/>
      <c r="K13" s="27"/>
      <c r="L13" s="61"/>
    </row>
    <row r="14" spans="1:13" x14ac:dyDescent="0.3">
      <c r="B14" s="28"/>
      <c r="C14" s="23"/>
      <c r="D14" s="25"/>
      <c r="E14" s="27"/>
      <c r="F14" s="27"/>
      <c r="G14" s="27"/>
      <c r="H14" s="27"/>
      <c r="I14" s="27"/>
      <c r="J14" s="27"/>
      <c r="K14" s="27"/>
      <c r="L14" s="27"/>
    </row>
    <row r="15" spans="1:13" x14ac:dyDescent="0.3">
      <c r="B15" s="65"/>
      <c r="C15" s="23"/>
      <c r="E15" s="27"/>
      <c r="F15" s="27"/>
      <c r="G15" s="27"/>
      <c r="H15" s="27"/>
      <c r="I15" s="27"/>
      <c r="J15" s="27"/>
      <c r="K15" s="27"/>
      <c r="L15" s="27"/>
    </row>
    <row r="16" spans="1:13" x14ac:dyDescent="0.3">
      <c r="B16" s="26"/>
      <c r="C16" s="23"/>
      <c r="D16" s="25"/>
      <c r="E16" s="27"/>
      <c r="F16" s="27"/>
      <c r="G16" s="27"/>
      <c r="H16" s="27"/>
      <c r="I16" s="27"/>
      <c r="J16" s="27"/>
      <c r="K16" s="27"/>
      <c r="L16" s="27"/>
    </row>
    <row r="17" spans="1:13" x14ac:dyDescent="0.3">
      <c r="B17" s="74"/>
      <c r="C17" s="23"/>
      <c r="D17" s="25"/>
      <c r="E17" s="76"/>
      <c r="F17" s="24"/>
      <c r="G17" s="24"/>
      <c r="H17" s="24"/>
      <c r="I17" s="24"/>
      <c r="J17" s="24"/>
      <c r="K17" s="24"/>
      <c r="L17" s="24"/>
    </row>
    <row r="18" spans="1:13" x14ac:dyDescent="0.3">
      <c r="B18" s="74"/>
      <c r="E18" s="77"/>
    </row>
    <row r="19" spans="1:13" x14ac:dyDescent="0.3">
      <c r="B19" s="74"/>
      <c r="D19" s="25"/>
      <c r="E19" s="77"/>
    </row>
    <row r="20" spans="1:13" x14ac:dyDescent="0.3">
      <c r="B20" s="75"/>
      <c r="E20" s="77"/>
      <c r="M20" s="21"/>
    </row>
    <row r="21" spans="1:13" x14ac:dyDescent="0.3">
      <c r="B21" s="75"/>
      <c r="M21" s="21"/>
    </row>
    <row r="22" spans="1:13" x14ac:dyDescent="0.3">
      <c r="A22" s="35"/>
      <c r="B22" s="75"/>
      <c r="M22" s="21"/>
    </row>
    <row r="23" spans="1:13" x14ac:dyDescent="0.3">
      <c r="B23" s="79"/>
      <c r="C23" s="3"/>
      <c r="D23" s="78"/>
      <c r="E23" s="78"/>
      <c r="F23" s="78"/>
      <c r="G23" s="78"/>
      <c r="H23" s="78"/>
      <c r="I23" s="78"/>
      <c r="J23" s="78"/>
      <c r="K23" s="78"/>
      <c r="L23" s="78"/>
      <c r="M23" s="21"/>
    </row>
    <row r="24" spans="1:13" x14ac:dyDescent="0.3">
      <c r="B24" s="79"/>
      <c r="C24" s="3"/>
      <c r="D24" s="78"/>
      <c r="E24" s="78"/>
      <c r="F24" s="78"/>
      <c r="G24" s="78"/>
      <c r="H24" s="78"/>
      <c r="I24" s="78"/>
      <c r="J24" s="78"/>
      <c r="K24" s="78"/>
      <c r="L24" s="78"/>
    </row>
    <row r="25" spans="1:13" x14ac:dyDescent="0.3">
      <c r="B25" s="79"/>
      <c r="C25" s="3"/>
      <c r="D25" s="78"/>
      <c r="E25" s="78"/>
      <c r="F25" s="78"/>
      <c r="G25" s="78"/>
      <c r="H25" s="78"/>
      <c r="I25" s="78"/>
      <c r="J25" s="78"/>
      <c r="K25" s="78"/>
      <c r="L25" s="78"/>
      <c r="M25" s="21"/>
    </row>
    <row r="26" spans="1:13" x14ac:dyDescent="0.3">
      <c r="A26" s="17"/>
      <c r="B26" s="20"/>
      <c r="C26" s="19"/>
      <c r="D26" s="1"/>
      <c r="E26" s="1"/>
      <c r="F26" s="1"/>
      <c r="G26" s="1"/>
      <c r="H26" s="1"/>
      <c r="I26" s="1"/>
      <c r="J26" s="1"/>
      <c r="K26" s="1"/>
      <c r="L26" s="1"/>
    </row>
    <row r="27" spans="1:13" x14ac:dyDescent="0.3">
      <c r="A27" s="17"/>
      <c r="B27" s="18"/>
      <c r="C27" s="16"/>
      <c r="D27" s="1"/>
      <c r="E27" s="1"/>
      <c r="F27" s="1"/>
      <c r="G27" s="1"/>
      <c r="H27" s="1"/>
      <c r="I27" s="1"/>
      <c r="J27" s="1"/>
      <c r="K27" s="1"/>
      <c r="L27" s="1"/>
    </row>
    <row r="28" spans="1:13" x14ac:dyDescent="0.3">
      <c r="A28" s="17"/>
      <c r="B28" s="17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 x14ac:dyDescent="0.3">
      <c r="A29" s="346"/>
      <c r="B29" s="346"/>
      <c r="C29" s="16"/>
      <c r="D29" s="1"/>
      <c r="E29" s="1"/>
      <c r="F29" s="1"/>
      <c r="G29" s="1"/>
      <c r="H29" s="1"/>
      <c r="I29" s="1"/>
      <c r="J29" s="1"/>
      <c r="K29" s="1"/>
      <c r="L29" s="1"/>
    </row>
    <row r="30" spans="1:13" x14ac:dyDescent="0.3">
      <c r="A30" s="346"/>
      <c r="B30" s="346"/>
      <c r="C30" s="16"/>
      <c r="D30" s="1" t="s">
        <v>52</v>
      </c>
      <c r="E30" s="1"/>
      <c r="F30" s="1"/>
      <c r="G30" s="1"/>
      <c r="H30" s="1"/>
      <c r="I30" s="1"/>
      <c r="J30" s="1"/>
      <c r="K30" s="1"/>
      <c r="L30" s="1"/>
    </row>
    <row r="31" spans="1:13" x14ac:dyDescent="0.3">
      <c r="A31" s="346"/>
      <c r="B31" s="346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 x14ac:dyDescent="0.3">
      <c r="A32" s="1"/>
      <c r="B32" s="1"/>
      <c r="C32" s="1"/>
      <c r="D32" s="1"/>
      <c r="E32" s="15"/>
      <c r="F32" s="15"/>
      <c r="G32" s="15"/>
      <c r="H32" s="15"/>
      <c r="I32" s="15"/>
      <c r="J32" s="15"/>
      <c r="K32" s="15"/>
      <c r="L32" s="15"/>
    </row>
    <row r="33" spans="1:12" x14ac:dyDescent="0.3">
      <c r="A33" s="1"/>
      <c r="B33" s="1"/>
      <c r="C33" s="1"/>
      <c r="D33" s="1"/>
      <c r="E33" s="15"/>
      <c r="F33" s="15"/>
      <c r="G33" s="15"/>
      <c r="H33" s="15"/>
      <c r="I33" s="15"/>
      <c r="J33" s="15"/>
      <c r="K33" s="15"/>
      <c r="L33" s="15"/>
    </row>
    <row r="34" spans="1:12" x14ac:dyDescent="0.3">
      <c r="A34" s="1"/>
      <c r="B34" s="1"/>
      <c r="C34" s="1"/>
      <c r="D34" s="1"/>
      <c r="E34" s="15"/>
      <c r="F34" s="15"/>
      <c r="G34" s="15"/>
      <c r="H34" s="15"/>
      <c r="I34" s="15"/>
      <c r="J34" s="15"/>
      <c r="K34" s="15"/>
      <c r="L34" s="15"/>
    </row>
    <row r="35" spans="1:12" x14ac:dyDescent="0.3">
      <c r="A35" s="1"/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</row>
    <row r="36" spans="1:12" x14ac:dyDescent="0.3">
      <c r="A36" s="1"/>
      <c r="B36" s="347"/>
      <c r="C36" s="347"/>
      <c r="D36" s="347"/>
      <c r="E36" s="347"/>
      <c r="F36" s="347"/>
      <c r="G36" s="347"/>
      <c r="H36" s="347"/>
      <c r="I36" s="347"/>
      <c r="J36" s="347"/>
      <c r="K36" s="347"/>
      <c r="L36" s="347"/>
    </row>
    <row r="37" spans="1:12" x14ac:dyDescent="0.3">
      <c r="A37" s="1"/>
      <c r="B37" s="347"/>
      <c r="C37" s="347"/>
      <c r="D37" s="347"/>
      <c r="E37" s="347"/>
      <c r="F37" s="347"/>
      <c r="G37" s="347"/>
      <c r="H37" s="347"/>
      <c r="I37" s="347"/>
      <c r="J37" s="347"/>
      <c r="K37" s="347"/>
      <c r="L37" s="347"/>
    </row>
    <row r="38" spans="1:12" x14ac:dyDescent="0.3">
      <c r="E38" s="6"/>
      <c r="F38" s="6"/>
      <c r="G38" s="6"/>
      <c r="H38" s="6"/>
      <c r="I38" s="6"/>
      <c r="J38" s="6"/>
      <c r="K38" s="6"/>
      <c r="L38" s="6"/>
    </row>
    <row r="39" spans="1:12" x14ac:dyDescent="0.3">
      <c r="E39" s="6"/>
      <c r="F39" s="6"/>
      <c r="G39" s="6"/>
      <c r="H39" s="6"/>
      <c r="I39" s="6"/>
      <c r="J39" s="6"/>
      <c r="K39" s="6"/>
      <c r="L39" s="6"/>
    </row>
    <row r="40" spans="1:12" x14ac:dyDescent="0.3">
      <c r="B40" s="6"/>
      <c r="C40" s="14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3">
      <c r="B41" s="6"/>
      <c r="C41" s="14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3">
      <c r="B42" s="6"/>
      <c r="C42" s="14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3">
      <c r="B43" s="14"/>
      <c r="C43" s="14"/>
      <c r="D43" s="6"/>
    </row>
    <row r="44" spans="1:12" x14ac:dyDescent="0.3">
      <c r="B44" s="14"/>
      <c r="C44" s="14"/>
      <c r="D44" s="6"/>
    </row>
    <row r="45" spans="1:12" x14ac:dyDescent="0.3">
      <c r="B45" s="13"/>
      <c r="C45" s="12"/>
      <c r="D45" s="11"/>
      <c r="E45" s="8"/>
      <c r="F45" s="8"/>
      <c r="G45" s="8"/>
      <c r="H45" s="8"/>
      <c r="I45" s="8"/>
      <c r="J45" s="8"/>
      <c r="K45" s="8"/>
      <c r="L45" s="8"/>
    </row>
    <row r="46" spans="1:12" x14ac:dyDescent="0.3">
      <c r="B46" s="13"/>
      <c r="C46" s="12"/>
      <c r="D46" s="11"/>
      <c r="E46" s="8"/>
      <c r="F46" s="8"/>
      <c r="G46" s="8"/>
      <c r="H46" s="8"/>
      <c r="I46" s="8"/>
      <c r="J46" s="8"/>
      <c r="K46" s="8"/>
      <c r="L46" s="8"/>
    </row>
    <row r="47" spans="1:12" x14ac:dyDescent="0.3">
      <c r="B47" s="13"/>
      <c r="C47" s="12"/>
      <c r="D47" s="11"/>
      <c r="E47" s="8"/>
      <c r="F47" s="8"/>
      <c r="G47" s="8"/>
      <c r="H47" s="8"/>
      <c r="I47" s="8"/>
      <c r="J47" s="8"/>
      <c r="K47" s="8"/>
      <c r="L47" s="8"/>
    </row>
    <row r="48" spans="1:12" x14ac:dyDescent="0.3">
      <c r="B48" s="9"/>
      <c r="C48" s="9"/>
      <c r="D48" s="8"/>
      <c r="E48" s="8"/>
      <c r="F48" s="8"/>
      <c r="G48" s="8"/>
      <c r="H48" s="8"/>
      <c r="I48" s="8"/>
      <c r="J48" s="8"/>
      <c r="K48" s="8"/>
      <c r="L48" s="8"/>
    </row>
    <row r="49" spans="2:12" x14ac:dyDescent="0.3">
      <c r="B49" s="10"/>
      <c r="C49" s="10"/>
      <c r="D49" s="8"/>
      <c r="E49" s="8"/>
      <c r="F49" s="8"/>
      <c r="G49" s="8"/>
      <c r="H49" s="8"/>
      <c r="I49" s="8"/>
      <c r="J49" s="8"/>
      <c r="K49" s="8"/>
      <c r="L49" s="8"/>
    </row>
    <row r="50" spans="2:12" x14ac:dyDescent="0.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2:12" x14ac:dyDescent="0.3">
      <c r="B51" s="8"/>
      <c r="C51" s="9"/>
      <c r="D51" s="8"/>
      <c r="E51" s="8"/>
      <c r="F51" s="8"/>
      <c r="G51" s="8"/>
      <c r="H51" s="8"/>
      <c r="I51" s="8"/>
      <c r="J51" s="8"/>
      <c r="K51" s="8"/>
      <c r="L51" s="8"/>
    </row>
    <row r="52" spans="2:12" x14ac:dyDescent="0.3">
      <c r="B52" s="8"/>
      <c r="C52" s="9"/>
      <c r="D52" s="8"/>
      <c r="E52" s="8"/>
      <c r="F52" s="8"/>
      <c r="G52" s="8"/>
      <c r="H52" s="8"/>
      <c r="I52" s="8"/>
      <c r="J52" s="8"/>
      <c r="K52" s="8"/>
      <c r="L52" s="8"/>
    </row>
    <row r="53" spans="2:12" x14ac:dyDescent="0.3">
      <c r="B53" s="8"/>
      <c r="C53" s="9"/>
      <c r="D53" s="8"/>
      <c r="E53" s="8"/>
      <c r="F53" s="8"/>
      <c r="G53" s="8"/>
      <c r="H53" s="8"/>
      <c r="I53" s="8"/>
      <c r="J53" s="8"/>
      <c r="K53" s="8"/>
      <c r="L53" s="8"/>
    </row>
    <row r="54" spans="2:12" x14ac:dyDescent="0.3">
      <c r="C54" s="7"/>
    </row>
    <row r="55" spans="2:12" x14ac:dyDescent="0.3">
      <c r="C55" s="7"/>
    </row>
    <row r="56" spans="2:12" x14ac:dyDescent="0.3">
      <c r="C56" s="7"/>
    </row>
  </sheetData>
  <mergeCells count="13">
    <mergeCell ref="D4:D6"/>
    <mergeCell ref="E4:G5"/>
    <mergeCell ref="I3:K3"/>
    <mergeCell ref="I4:K5"/>
    <mergeCell ref="A1:L2"/>
    <mergeCell ref="E3:G3"/>
    <mergeCell ref="B4:B6"/>
    <mergeCell ref="A31:B31"/>
    <mergeCell ref="B35:L35"/>
    <mergeCell ref="B36:L36"/>
    <mergeCell ref="B37:L37"/>
    <mergeCell ref="A29:B29"/>
    <mergeCell ref="A30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B39"/>
  <sheetViews>
    <sheetView showGridLines="0" topLeftCell="B1" zoomScale="90" zoomScaleNormal="90" workbookViewId="0">
      <selection activeCell="H25" sqref="H25"/>
    </sheetView>
  </sheetViews>
  <sheetFormatPr defaultColWidth="10.33203125" defaultRowHeight="15.75" x14ac:dyDescent="0.35"/>
  <cols>
    <col min="1" max="1" width="2.1640625" style="159" customWidth="1"/>
    <col min="2" max="2" width="66.83203125" style="48" bestFit="1" customWidth="1"/>
    <col min="3" max="3" width="2" style="159" customWidth="1"/>
    <col min="4" max="4" width="7.83203125" style="159" customWidth="1"/>
    <col min="5" max="5" width="2" style="159" customWidth="1"/>
    <col min="6" max="6" width="15.33203125" style="159" customWidth="1"/>
    <col min="7" max="7" width="1.5" style="159" customWidth="1"/>
    <col min="8" max="8" width="17.1640625" style="159" customWidth="1"/>
    <col min="9" max="9" width="1" style="159" customWidth="1"/>
    <col min="10" max="10" width="16.83203125" style="159" customWidth="1"/>
    <col min="11" max="11" width="2" style="159" customWidth="1"/>
    <col min="12" max="12" width="16.83203125" style="159" customWidth="1"/>
    <col min="13" max="13" width="2" style="159" customWidth="1"/>
    <col min="14" max="14" width="17.6640625" style="159" bestFit="1" customWidth="1"/>
    <col min="15" max="15" width="2" style="159" customWidth="1"/>
    <col min="16" max="16" width="18.1640625" style="159" customWidth="1"/>
    <col min="17" max="17" width="17" style="159" bestFit="1" customWidth="1"/>
    <col min="18" max="18" width="20.5" style="159" bestFit="1" customWidth="1"/>
    <col min="19" max="19" width="18.5" style="159" customWidth="1"/>
    <col min="20" max="20" width="21.33203125" style="159" customWidth="1"/>
    <col min="21" max="21" width="18.33203125" style="159" bestFit="1" customWidth="1"/>
    <col min="22" max="22" width="10.33203125" style="159"/>
    <col min="23" max="23" width="18.33203125" style="159" bestFit="1" customWidth="1"/>
    <col min="24" max="24" width="10.33203125" style="159"/>
    <col min="25" max="25" width="18.33203125" style="159" bestFit="1" customWidth="1"/>
    <col min="26" max="26" width="16" style="159" bestFit="1" customWidth="1"/>
    <col min="27" max="27" width="10.6640625" style="159" bestFit="1" customWidth="1"/>
    <col min="28" max="28" width="16" style="159" bestFit="1" customWidth="1"/>
    <col min="29" max="16384" width="10.33203125" style="159"/>
  </cols>
  <sheetData>
    <row r="1" spans="1:28" ht="16.5" customHeight="1" x14ac:dyDescent="0.3">
      <c r="A1" s="357" t="s">
        <v>132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</row>
    <row r="2" spans="1:28" ht="15" x14ac:dyDescent="0.3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</row>
    <row r="3" spans="1:28" ht="15" x14ac:dyDescent="0.3">
      <c r="A3" s="160"/>
      <c r="B3" s="49"/>
      <c r="C3" s="160"/>
      <c r="D3" s="160"/>
      <c r="E3" s="160"/>
      <c r="F3" s="81"/>
      <c r="G3" s="81"/>
      <c r="H3" s="81"/>
      <c r="I3" s="81"/>
      <c r="J3" s="81"/>
      <c r="K3" s="81"/>
      <c r="L3" s="81"/>
      <c r="M3" s="81"/>
      <c r="N3" s="82"/>
      <c r="O3" s="160"/>
    </row>
    <row r="4" spans="1:28" ht="60" x14ac:dyDescent="0.3">
      <c r="B4" s="83" t="s">
        <v>51</v>
      </c>
      <c r="C4" s="84"/>
      <c r="D4" s="83" t="s">
        <v>20</v>
      </c>
      <c r="E4" s="84"/>
      <c r="F4" s="83" t="s">
        <v>171</v>
      </c>
      <c r="G4" s="85"/>
      <c r="H4" s="83" t="s">
        <v>172</v>
      </c>
      <c r="I4" s="85"/>
      <c r="J4" s="83" t="s">
        <v>173</v>
      </c>
      <c r="K4" s="85"/>
      <c r="L4" s="83" t="s">
        <v>174</v>
      </c>
      <c r="M4" s="85"/>
      <c r="N4" s="83" t="s">
        <v>58</v>
      </c>
      <c r="P4" s="86"/>
      <c r="R4" s="86"/>
    </row>
    <row r="5" spans="1:28" ht="6" customHeight="1" x14ac:dyDescent="0.3">
      <c r="B5" s="87"/>
      <c r="C5" s="87"/>
      <c r="D5" s="87"/>
      <c r="E5" s="87"/>
      <c r="F5" s="88"/>
      <c r="G5" s="87"/>
      <c r="H5" s="88"/>
      <c r="I5" s="87"/>
      <c r="J5" s="87"/>
      <c r="K5" s="87"/>
      <c r="L5" s="88"/>
      <c r="M5" s="87"/>
      <c r="N5" s="88"/>
    </row>
    <row r="6" spans="1:28" ht="16.5" thickBot="1" x14ac:dyDescent="0.4">
      <c r="C6" s="48"/>
      <c r="D6" s="48"/>
      <c r="E6" s="48"/>
      <c r="F6" s="48"/>
      <c r="G6" s="48"/>
      <c r="H6" s="48"/>
      <c r="I6" s="48"/>
      <c r="J6" s="89"/>
      <c r="K6" s="48"/>
      <c r="L6" s="90"/>
      <c r="M6" s="48"/>
      <c r="N6" s="252" t="s">
        <v>19</v>
      </c>
      <c r="P6" s="91"/>
      <c r="R6" s="86"/>
    </row>
    <row r="7" spans="1:28" ht="15" x14ac:dyDescent="0.3">
      <c r="B7" s="62" t="s">
        <v>153</v>
      </c>
      <c r="C7" s="87"/>
      <c r="D7" s="92"/>
      <c r="E7" s="87"/>
      <c r="F7" s="93">
        <v>432842995.31999999</v>
      </c>
      <c r="G7" s="94">
        <v>0</v>
      </c>
      <c r="H7" s="93">
        <v>0</v>
      </c>
      <c r="I7" s="95"/>
      <c r="J7" s="96">
        <v>2266650</v>
      </c>
      <c r="K7" s="94"/>
      <c r="L7" s="96">
        <v>-434064601.00999999</v>
      </c>
      <c r="M7" s="94"/>
      <c r="N7" s="96">
        <v>1045044.3100000024</v>
      </c>
      <c r="P7" s="91"/>
    </row>
    <row r="8" spans="1:28" ht="15" customHeight="1" x14ac:dyDescent="0.3">
      <c r="B8" s="67" t="s">
        <v>57</v>
      </c>
      <c r="C8" s="87"/>
      <c r="D8" s="67">
        <v>19</v>
      </c>
      <c r="E8" s="87"/>
      <c r="F8" s="97"/>
      <c r="G8" s="98"/>
      <c r="H8" s="97"/>
      <c r="I8" s="99"/>
      <c r="J8" s="99"/>
      <c r="K8" s="98"/>
      <c r="L8" s="99">
        <v>-37750853.450000003</v>
      </c>
      <c r="M8" s="98"/>
      <c r="N8" s="99">
        <v>-37750853.450000003</v>
      </c>
      <c r="P8" s="86"/>
      <c r="R8" s="47"/>
      <c r="T8" s="100"/>
    </row>
    <row r="9" spans="1:28" ht="15" customHeight="1" x14ac:dyDescent="0.3">
      <c r="B9" s="101" t="s">
        <v>141</v>
      </c>
      <c r="C9" s="87"/>
      <c r="D9" s="67">
        <v>20</v>
      </c>
      <c r="E9" s="87"/>
      <c r="F9" s="97"/>
      <c r="G9" s="98"/>
      <c r="H9" s="97"/>
      <c r="I9" s="99"/>
      <c r="J9" s="99">
        <v>4398232</v>
      </c>
      <c r="K9" s="98"/>
      <c r="L9" s="99"/>
      <c r="M9" s="98"/>
      <c r="N9" s="99">
        <v>4398232</v>
      </c>
      <c r="P9" s="86"/>
      <c r="R9" s="47"/>
      <c r="T9" s="100"/>
    </row>
    <row r="10" spans="1:28" ht="15" customHeight="1" x14ac:dyDescent="0.3">
      <c r="B10" s="101" t="s">
        <v>169</v>
      </c>
      <c r="C10" s="87"/>
      <c r="D10" s="67">
        <v>18</v>
      </c>
      <c r="E10" s="87"/>
      <c r="F10" s="97"/>
      <c r="G10" s="98"/>
      <c r="H10" s="97">
        <v>69635354</v>
      </c>
      <c r="I10" s="99"/>
      <c r="J10" s="99"/>
      <c r="K10" s="98"/>
      <c r="L10" s="99"/>
      <c r="M10" s="98"/>
      <c r="N10" s="99">
        <v>69635354</v>
      </c>
      <c r="P10" s="86"/>
      <c r="R10" s="47"/>
      <c r="T10" s="100"/>
    </row>
    <row r="11" spans="1:28" ht="15" customHeight="1" x14ac:dyDescent="0.35">
      <c r="B11" s="102" t="s">
        <v>56</v>
      </c>
      <c r="C11" s="87"/>
      <c r="D11" s="102">
        <v>19</v>
      </c>
      <c r="E11" s="87"/>
      <c r="F11" s="97"/>
      <c r="G11" s="98"/>
      <c r="H11" s="99"/>
      <c r="I11" s="99"/>
      <c r="J11" s="103"/>
      <c r="K11" s="98"/>
      <c r="L11" s="71">
        <v>-6938929.7399999946</v>
      </c>
      <c r="M11" s="98"/>
      <c r="N11" s="99">
        <v>-6938929.7399999946</v>
      </c>
      <c r="P11" s="86"/>
      <c r="Q11" s="86"/>
      <c r="R11" s="104"/>
      <c r="T11" s="47"/>
      <c r="Y11" s="105"/>
      <c r="Z11" s="105"/>
      <c r="AA11" s="86"/>
      <c r="AB11" s="86"/>
    </row>
    <row r="12" spans="1:28" ht="15" x14ac:dyDescent="0.3">
      <c r="B12" s="62" t="s">
        <v>168</v>
      </c>
      <c r="C12" s="87"/>
      <c r="D12" s="106"/>
      <c r="E12" s="87"/>
      <c r="F12" s="107">
        <f>SUM(F7:F11)</f>
        <v>432842995.31999999</v>
      </c>
      <c r="G12" s="94"/>
      <c r="H12" s="107">
        <f>SUM(H7:H11)</f>
        <v>69635354</v>
      </c>
      <c r="I12" s="95"/>
      <c r="J12" s="107">
        <f>SUM(J7:J11)</f>
        <v>6664882</v>
      </c>
      <c r="K12" s="94"/>
      <c r="L12" s="107">
        <f>SUM(L7:L11)</f>
        <v>-478754384.19999999</v>
      </c>
      <c r="M12" s="98"/>
      <c r="N12" s="107">
        <f>SUM(N7:N11)</f>
        <v>30388847.120000005</v>
      </c>
      <c r="P12" s="91"/>
      <c r="Q12" s="70"/>
      <c r="R12" s="47"/>
      <c r="T12" s="108"/>
    </row>
    <row r="13" spans="1:28" ht="15" x14ac:dyDescent="0.3">
      <c r="B13" s="109" t="s">
        <v>123</v>
      </c>
      <c r="C13" s="110"/>
      <c r="D13" s="109"/>
      <c r="E13" s="110"/>
      <c r="F13" s="111">
        <f>F12-F7</f>
        <v>0</v>
      </c>
      <c r="G13" s="112"/>
      <c r="H13" s="111">
        <f>H12-H7</f>
        <v>69635354</v>
      </c>
      <c r="I13" s="112"/>
      <c r="J13" s="111">
        <f>J12-J7</f>
        <v>4398232</v>
      </c>
      <c r="K13" s="112"/>
      <c r="L13" s="111">
        <f>L12-L7</f>
        <v>-44689783.189999998</v>
      </c>
      <c r="M13" s="112"/>
      <c r="N13" s="111">
        <f>N12-N7</f>
        <v>29343802.810000002</v>
      </c>
      <c r="Q13" s="47"/>
      <c r="R13" s="47"/>
      <c r="T13" s="108"/>
    </row>
    <row r="14" spans="1:28" ht="6" customHeight="1" x14ac:dyDescent="0.3">
      <c r="B14" s="110"/>
      <c r="C14" s="110"/>
      <c r="D14" s="110"/>
      <c r="E14" s="110"/>
      <c r="F14" s="112"/>
      <c r="G14" s="112"/>
      <c r="H14" s="112"/>
      <c r="I14" s="112"/>
      <c r="J14" s="113"/>
      <c r="K14" s="112"/>
      <c r="L14" s="112"/>
      <c r="M14" s="112"/>
      <c r="N14" s="112"/>
      <c r="Q14" s="47"/>
      <c r="R14" s="47"/>
      <c r="T14" s="108"/>
    </row>
    <row r="15" spans="1:28" ht="15" x14ac:dyDescent="0.3">
      <c r="B15" s="62" t="s">
        <v>137</v>
      </c>
      <c r="C15" s="87"/>
      <c r="D15" s="106"/>
      <c r="E15" s="87"/>
      <c r="F15" s="107">
        <v>432842995.31999999</v>
      </c>
      <c r="G15" s="94"/>
      <c r="H15" s="107">
        <v>2.44</v>
      </c>
      <c r="I15" s="95"/>
      <c r="J15" s="114">
        <v>58033</v>
      </c>
      <c r="K15" s="94"/>
      <c r="L15" s="107">
        <v>-413936232.92000002</v>
      </c>
      <c r="M15" s="94"/>
      <c r="N15" s="107">
        <v>18964795.399999976</v>
      </c>
      <c r="P15" s="70"/>
      <c r="R15" s="47"/>
    </row>
    <row r="16" spans="1:28" ht="15" x14ac:dyDescent="0.3">
      <c r="B16" s="67" t="s">
        <v>57</v>
      </c>
      <c r="C16" s="87"/>
      <c r="D16" s="67">
        <v>19</v>
      </c>
      <c r="E16" s="87"/>
      <c r="F16" s="97"/>
      <c r="G16" s="98"/>
      <c r="H16" s="97"/>
      <c r="I16" s="99"/>
      <c r="J16" s="99"/>
      <c r="K16" s="98"/>
      <c r="L16" s="99">
        <v>-23678867.529999997</v>
      </c>
      <c r="M16" s="98"/>
      <c r="N16" s="99">
        <v>-23678867.529999997</v>
      </c>
      <c r="P16" s="57"/>
    </row>
    <row r="17" spans="2:28" ht="15" x14ac:dyDescent="0.3">
      <c r="B17" s="67" t="s">
        <v>141</v>
      </c>
      <c r="C17" s="87"/>
      <c r="D17" s="67">
        <v>20</v>
      </c>
      <c r="E17" s="87"/>
      <c r="F17" s="97"/>
      <c r="G17" s="98"/>
      <c r="H17" s="97"/>
      <c r="I17" s="99"/>
      <c r="J17" s="99">
        <v>2208617</v>
      </c>
      <c r="K17" s="98"/>
      <c r="L17" s="99"/>
      <c r="M17" s="98"/>
      <c r="N17" s="99">
        <v>2208617</v>
      </c>
      <c r="P17" s="57"/>
    </row>
    <row r="18" spans="2:28" x14ac:dyDescent="0.35">
      <c r="B18" s="102" t="s">
        <v>56</v>
      </c>
      <c r="C18" s="87"/>
      <c r="D18" s="102">
        <v>19</v>
      </c>
      <c r="E18" s="87"/>
      <c r="F18" s="97"/>
      <c r="G18" s="98"/>
      <c r="H18" s="99"/>
      <c r="I18" s="99"/>
      <c r="J18" s="103"/>
      <c r="K18" s="98"/>
      <c r="L18" s="99">
        <v>3550499.4400000004</v>
      </c>
      <c r="M18" s="98"/>
      <c r="N18" s="99">
        <v>3550499.4400000004</v>
      </c>
      <c r="R18" s="86"/>
      <c r="T18" s="57"/>
      <c r="Y18" s="105"/>
      <c r="Z18" s="105"/>
      <c r="AA18" s="86"/>
      <c r="AB18" s="86"/>
    </row>
    <row r="19" spans="2:28" ht="15" x14ac:dyDescent="0.3">
      <c r="B19" s="62" t="s">
        <v>153</v>
      </c>
      <c r="C19" s="87"/>
      <c r="D19" s="106"/>
      <c r="E19" s="87"/>
      <c r="F19" s="107">
        <f>SUM(F15:F18)</f>
        <v>432842995.31999999</v>
      </c>
      <c r="G19" s="94"/>
      <c r="H19" s="107">
        <f>SUM(H15:H18)</f>
        <v>2.44</v>
      </c>
      <c r="I19" s="95"/>
      <c r="J19" s="107">
        <f>SUM(J15:J18)</f>
        <v>2266650</v>
      </c>
      <c r="K19" s="94"/>
      <c r="L19" s="107">
        <f>SUM(L15:L18)</f>
        <v>-434064601.00999999</v>
      </c>
      <c r="M19" s="98"/>
      <c r="N19" s="107">
        <f>SUM(N15:N18)</f>
        <v>1045044.3099999791</v>
      </c>
      <c r="P19" s="86"/>
      <c r="Q19" s="53"/>
      <c r="R19" s="86"/>
      <c r="T19" s="53"/>
    </row>
    <row r="20" spans="2:28" ht="15.75" customHeight="1" thickBot="1" x14ac:dyDescent="0.35">
      <c r="B20" s="253" t="s">
        <v>123</v>
      </c>
      <c r="C20" s="110"/>
      <c r="D20" s="253"/>
      <c r="E20" s="110"/>
      <c r="F20" s="254">
        <f>F19-F15</f>
        <v>0</v>
      </c>
      <c r="G20" s="112"/>
      <c r="H20" s="254">
        <f>H19-H15</f>
        <v>0</v>
      </c>
      <c r="I20" s="112"/>
      <c r="J20" s="254">
        <f>J19-J15</f>
        <v>2208617</v>
      </c>
      <c r="K20" s="112"/>
      <c r="L20" s="254">
        <f>L19-L15</f>
        <v>-20128368.089999974</v>
      </c>
      <c r="M20" s="112"/>
      <c r="N20" s="254">
        <f>N19-N15</f>
        <v>-17919751.089999996</v>
      </c>
      <c r="P20" s="53"/>
    </row>
    <row r="21" spans="2:28" ht="6" customHeight="1" x14ac:dyDescent="0.3">
      <c r="B21" s="115"/>
      <c r="C21" s="87"/>
      <c r="D21" s="115"/>
      <c r="E21" s="87"/>
      <c r="F21" s="116"/>
      <c r="G21" s="94"/>
      <c r="H21" s="116"/>
      <c r="I21" s="95"/>
      <c r="J21" s="95"/>
      <c r="K21" s="94"/>
      <c r="L21" s="95"/>
      <c r="M21" s="94"/>
      <c r="N21" s="116"/>
    </row>
    <row r="22" spans="2:28" ht="16.5" thickBot="1" x14ac:dyDescent="0.4">
      <c r="C22" s="48"/>
      <c r="D22" s="48"/>
      <c r="E22" s="48"/>
      <c r="F22" s="48"/>
      <c r="G22" s="48"/>
      <c r="H22" s="117"/>
      <c r="I22" s="117"/>
      <c r="J22" s="118"/>
      <c r="K22" s="48"/>
      <c r="L22" s="90"/>
      <c r="M22" s="48"/>
      <c r="N22" s="252" t="s">
        <v>18</v>
      </c>
      <c r="P22" s="91"/>
      <c r="R22" s="86"/>
    </row>
    <row r="23" spans="2:28" ht="15" x14ac:dyDescent="0.3">
      <c r="B23" s="62" t="s">
        <v>153</v>
      </c>
      <c r="C23" s="87"/>
      <c r="D23" s="92"/>
      <c r="E23" s="87"/>
      <c r="F23" s="93">
        <v>432842995.31999999</v>
      </c>
      <c r="G23" s="94">
        <v>0</v>
      </c>
      <c r="H23" s="93">
        <v>0</v>
      </c>
      <c r="I23" s="95"/>
      <c r="J23" s="96">
        <v>8144643</v>
      </c>
      <c r="K23" s="94"/>
      <c r="L23" s="119">
        <v>-625959503.79999995</v>
      </c>
      <c r="M23" s="94"/>
      <c r="N23" s="119">
        <v>-184971865.47999996</v>
      </c>
      <c r="P23" s="91"/>
    </row>
    <row r="24" spans="2:28" ht="15" x14ac:dyDescent="0.3">
      <c r="B24" s="67" t="s">
        <v>57</v>
      </c>
      <c r="C24" s="87"/>
      <c r="D24" s="67">
        <v>19</v>
      </c>
      <c r="E24" s="87"/>
      <c r="F24" s="97"/>
      <c r="G24" s="98"/>
      <c r="H24" s="120"/>
      <c r="I24" s="121"/>
      <c r="J24" s="121"/>
      <c r="K24" s="98"/>
      <c r="L24" s="99">
        <v>-67478693.239999995</v>
      </c>
      <c r="M24" s="98"/>
      <c r="N24" s="99">
        <v>-67478693.239999995</v>
      </c>
    </row>
    <row r="25" spans="2:28" ht="15" x14ac:dyDescent="0.3">
      <c r="B25" s="101" t="s">
        <v>141</v>
      </c>
      <c r="C25" s="87"/>
      <c r="D25" s="67">
        <v>20</v>
      </c>
      <c r="E25" s="87"/>
      <c r="F25" s="97"/>
      <c r="G25" s="98"/>
      <c r="H25" s="120"/>
      <c r="I25" s="121"/>
      <c r="J25" s="99">
        <v>12736013</v>
      </c>
      <c r="K25" s="98"/>
      <c r="L25" s="99"/>
      <c r="M25" s="98"/>
      <c r="N25" s="99">
        <v>12736013</v>
      </c>
    </row>
    <row r="26" spans="2:28" ht="15" x14ac:dyDescent="0.3">
      <c r="B26" s="101" t="s">
        <v>169</v>
      </c>
      <c r="C26" s="87"/>
      <c r="D26" s="67">
        <v>18</v>
      </c>
      <c r="E26" s="87"/>
      <c r="F26" s="97"/>
      <c r="G26" s="98"/>
      <c r="H26" s="97">
        <v>69635354</v>
      </c>
      <c r="I26" s="121"/>
      <c r="J26" s="99"/>
      <c r="K26" s="98"/>
      <c r="L26" s="99"/>
      <c r="M26" s="98"/>
      <c r="N26" s="99">
        <v>69635354</v>
      </c>
    </row>
    <row r="27" spans="2:28" x14ac:dyDescent="0.35">
      <c r="B27" s="102" t="s">
        <v>56</v>
      </c>
      <c r="C27" s="87"/>
      <c r="D27" s="102">
        <v>19</v>
      </c>
      <c r="E27" s="87"/>
      <c r="F27" s="97"/>
      <c r="G27" s="98"/>
      <c r="H27" s="99"/>
      <c r="I27" s="98"/>
      <c r="J27" s="98"/>
      <c r="K27" s="98"/>
      <c r="L27" s="326">
        <v>-9364043.7800001055</v>
      </c>
      <c r="M27" s="98"/>
      <c r="N27" s="99">
        <v>-9364043.7800001055</v>
      </c>
    </row>
    <row r="28" spans="2:28" ht="15" x14ac:dyDescent="0.3">
      <c r="B28" s="62" t="s">
        <v>168</v>
      </c>
      <c r="C28" s="87"/>
      <c r="D28" s="106"/>
      <c r="E28" s="87"/>
      <c r="F28" s="107">
        <f>SUM(F23:F27)</f>
        <v>432842995.31999999</v>
      </c>
      <c r="G28" s="94"/>
      <c r="H28" s="107">
        <f>SUM(H23:H27)</f>
        <v>69635354</v>
      </c>
      <c r="I28" s="95"/>
      <c r="J28" s="107">
        <f>SUM(J23:J27)</f>
        <v>20880656</v>
      </c>
      <c r="K28" s="94"/>
      <c r="L28" s="107">
        <f>SUM(L23:L27)</f>
        <v>-702802240.82000005</v>
      </c>
      <c r="M28" s="98"/>
      <c r="N28" s="107">
        <f>SUM(N23:N27)</f>
        <v>-179443235.50000006</v>
      </c>
      <c r="P28" s="122"/>
      <c r="Q28" s="123"/>
      <c r="R28" s="124"/>
    </row>
    <row r="29" spans="2:28" ht="15" x14ac:dyDescent="0.3">
      <c r="B29" s="109" t="s">
        <v>123</v>
      </c>
      <c r="C29" s="110"/>
      <c r="D29" s="109"/>
      <c r="E29" s="110"/>
      <c r="F29" s="111">
        <f>F28-F23</f>
        <v>0</v>
      </c>
      <c r="G29" s="112"/>
      <c r="H29" s="111">
        <f>H28-H23</f>
        <v>69635354</v>
      </c>
      <c r="I29" s="112"/>
      <c r="J29" s="111">
        <f>J28-J23</f>
        <v>12736013</v>
      </c>
      <c r="K29" s="112"/>
      <c r="L29" s="111">
        <f>L28-L23</f>
        <v>-76842737.0200001</v>
      </c>
      <c r="M29" s="112"/>
      <c r="N29" s="111">
        <f>N28-N23</f>
        <v>5528629.9799998999</v>
      </c>
    </row>
    <row r="30" spans="2:28" ht="6" customHeight="1" x14ac:dyDescent="0.3">
      <c r="B30" s="110"/>
      <c r="C30" s="110"/>
      <c r="D30" s="110"/>
      <c r="E30" s="110"/>
      <c r="F30" s="112"/>
      <c r="G30" s="112"/>
      <c r="H30" s="112"/>
      <c r="I30" s="112"/>
      <c r="J30" s="113"/>
      <c r="K30" s="112"/>
      <c r="L30" s="112"/>
      <c r="M30" s="112"/>
      <c r="N30" s="112"/>
    </row>
    <row r="31" spans="2:28" x14ac:dyDescent="0.35">
      <c r="B31" s="62" t="s">
        <v>137</v>
      </c>
      <c r="C31" s="87"/>
      <c r="D31" s="106"/>
      <c r="E31" s="87"/>
      <c r="F31" s="107">
        <v>432842995.31999999</v>
      </c>
      <c r="G31" s="94"/>
      <c r="H31" s="107">
        <v>0</v>
      </c>
      <c r="I31" s="95"/>
      <c r="J31" s="125">
        <v>663918</v>
      </c>
      <c r="K31" s="94"/>
      <c r="L31" s="107">
        <v>-645768546.34000003</v>
      </c>
      <c r="M31" s="94"/>
      <c r="N31" s="126">
        <v>-212261633.02000004</v>
      </c>
      <c r="O31" s="127"/>
      <c r="P31" s="70"/>
      <c r="R31" s="128"/>
    </row>
    <row r="32" spans="2:28" x14ac:dyDescent="0.35">
      <c r="B32" s="67" t="s">
        <v>57</v>
      </c>
      <c r="C32" s="87"/>
      <c r="D32" s="101">
        <v>19</v>
      </c>
      <c r="E32" s="87"/>
      <c r="F32" s="97"/>
      <c r="G32" s="98"/>
      <c r="H32" s="97"/>
      <c r="I32" s="99"/>
      <c r="J32" s="99"/>
      <c r="K32" s="98"/>
      <c r="L32" s="129">
        <v>-48219784.00999999</v>
      </c>
      <c r="M32" s="98"/>
      <c r="N32" s="99">
        <v>-48219784.00999999</v>
      </c>
      <c r="O32" s="130"/>
      <c r="R32" s="128"/>
    </row>
    <row r="33" spans="2:18" x14ac:dyDescent="0.35">
      <c r="B33" s="67" t="s">
        <v>141</v>
      </c>
      <c r="C33" s="87"/>
      <c r="D33" s="67">
        <v>20</v>
      </c>
      <c r="E33" s="87"/>
      <c r="F33" s="97"/>
      <c r="G33" s="98"/>
      <c r="H33" s="97"/>
      <c r="I33" s="99"/>
      <c r="J33" s="99">
        <v>7480725</v>
      </c>
      <c r="K33" s="98"/>
      <c r="L33" s="129"/>
      <c r="M33" s="98"/>
      <c r="N33" s="99">
        <v>7480725</v>
      </c>
      <c r="O33" s="130"/>
      <c r="R33" s="128"/>
    </row>
    <row r="34" spans="2:18" x14ac:dyDescent="0.35">
      <c r="B34" s="102" t="s">
        <v>56</v>
      </c>
      <c r="C34" s="87"/>
      <c r="D34" s="102">
        <v>19</v>
      </c>
      <c r="E34" s="87"/>
      <c r="F34" s="97"/>
      <c r="G34" s="98"/>
      <c r="H34" s="129"/>
      <c r="I34" s="99"/>
      <c r="J34" s="131"/>
      <c r="K34" s="98"/>
      <c r="L34" s="129">
        <v>68028826.549999997</v>
      </c>
      <c r="M34" s="98"/>
      <c r="N34" s="99">
        <v>68028826.549999997</v>
      </c>
      <c r="O34" s="130"/>
      <c r="R34" s="128"/>
    </row>
    <row r="35" spans="2:18" ht="15" x14ac:dyDescent="0.3">
      <c r="B35" s="62" t="s">
        <v>161</v>
      </c>
      <c r="C35" s="87"/>
      <c r="D35" s="106"/>
      <c r="E35" s="87"/>
      <c r="F35" s="107">
        <f>SUM(F31:F34)</f>
        <v>432842995.31999999</v>
      </c>
      <c r="G35" s="94"/>
      <c r="H35" s="107">
        <f>SUM(H31:H34)</f>
        <v>0</v>
      </c>
      <c r="I35" s="95"/>
      <c r="J35" s="107">
        <f>SUM(J31:J34)</f>
        <v>8144643</v>
      </c>
      <c r="K35" s="94"/>
      <c r="L35" s="107">
        <f>SUM(L31:L34)</f>
        <v>-625959503.80000007</v>
      </c>
      <c r="M35" s="98"/>
      <c r="N35" s="107">
        <f>SUM(N31:N34)</f>
        <v>-184971865.48000002</v>
      </c>
      <c r="P35" s="70"/>
    </row>
    <row r="36" spans="2:18" thickBot="1" x14ac:dyDescent="0.35">
      <c r="B36" s="253" t="s">
        <v>123</v>
      </c>
      <c r="C36" s="110"/>
      <c r="D36" s="253"/>
      <c r="E36" s="110"/>
      <c r="F36" s="254">
        <f>F35-F31</f>
        <v>0</v>
      </c>
      <c r="G36" s="112"/>
      <c r="H36" s="254">
        <f>H35-H31</f>
        <v>0</v>
      </c>
      <c r="I36" s="112"/>
      <c r="J36" s="254">
        <f>J35-J31</f>
        <v>7480725</v>
      </c>
      <c r="K36" s="112"/>
      <c r="L36" s="254">
        <f>L35-L31</f>
        <v>19809042.539999962</v>
      </c>
      <c r="M36" s="112"/>
      <c r="N36" s="254">
        <f>N35-N31</f>
        <v>27289767.540000021</v>
      </c>
      <c r="P36" s="53"/>
    </row>
    <row r="37" spans="2:18" ht="15" x14ac:dyDescent="0.3">
      <c r="B37" s="87" t="s">
        <v>55</v>
      </c>
      <c r="F37" s="91"/>
      <c r="H37" s="91"/>
      <c r="J37" s="91"/>
      <c r="L37" s="91"/>
      <c r="N37" s="91"/>
    </row>
    <row r="38" spans="2:18" x14ac:dyDescent="0.35">
      <c r="H38" s="91"/>
      <c r="N38" s="124"/>
    </row>
    <row r="39" spans="2:18" x14ac:dyDescent="0.35">
      <c r="L39" s="91"/>
    </row>
  </sheetData>
  <mergeCells count="1">
    <mergeCell ref="A1:O2"/>
  </mergeCells>
  <printOptions horizontalCentered="1"/>
  <pageMargins left="0.51181102362204722" right="0.51181102362204722" top="0.51181102362204722" bottom="0.51181102362204722" header="0" footer="0"/>
  <pageSetup paperSize="9" orientation="landscape" r:id="rId1"/>
  <ignoredErrors>
    <ignoredError sqref="N19 L12 H1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60"/>
  <sheetViews>
    <sheetView showGridLines="0" tabSelected="1" topLeftCell="A4" zoomScale="70" zoomScaleNormal="70" workbookViewId="0">
      <selection activeCell="L8" sqref="L8"/>
    </sheetView>
  </sheetViews>
  <sheetFormatPr defaultRowHeight="15" x14ac:dyDescent="0.3"/>
  <cols>
    <col min="1" max="1" width="5.5" style="37" customWidth="1"/>
    <col min="2" max="2" width="73" style="37" customWidth="1"/>
    <col min="3" max="3" width="2" style="37" customWidth="1"/>
    <col min="4" max="4" width="8.1640625" style="37" customWidth="1"/>
    <col min="5" max="5" width="3.1640625" style="37" customWidth="1"/>
    <col min="6" max="6" width="16.83203125" style="37" customWidth="1"/>
    <col min="7" max="7" width="2" style="37" customWidth="1"/>
    <col min="8" max="8" width="16.83203125" style="37" customWidth="1"/>
    <col min="9" max="9" width="2" style="37" customWidth="1"/>
    <col min="10" max="10" width="16.83203125" style="37" customWidth="1"/>
    <col min="11" max="11" width="2" style="37" customWidth="1"/>
    <col min="12" max="12" width="16.83203125" style="37" customWidth="1"/>
    <col min="13" max="13" width="19" style="37" customWidth="1"/>
    <col min="14" max="14" width="9.33203125" style="37"/>
    <col min="15" max="15" width="16.1640625" style="37" bestFit="1" customWidth="1"/>
    <col min="16" max="16384" width="9.33203125" style="37"/>
  </cols>
  <sheetData>
    <row r="1" spans="1:12" x14ac:dyDescent="0.3">
      <c r="A1" s="364" t="s">
        <v>127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</row>
    <row r="2" spans="1:12" x14ac:dyDescent="0.3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</row>
    <row r="3" spans="1:12" x14ac:dyDescent="0.3">
      <c r="A3" s="162"/>
      <c r="B3" s="132"/>
      <c r="C3" s="162"/>
      <c r="D3" s="132"/>
      <c r="E3" s="162"/>
      <c r="F3" s="133" t="s">
        <v>19</v>
      </c>
      <c r="G3" s="133"/>
      <c r="H3" s="133"/>
      <c r="J3" s="133" t="s">
        <v>18</v>
      </c>
      <c r="K3" s="133"/>
      <c r="L3" s="133"/>
    </row>
    <row r="4" spans="1:12" ht="18" customHeight="1" x14ac:dyDescent="0.3">
      <c r="A4" s="162"/>
      <c r="B4" s="362" t="s">
        <v>51</v>
      </c>
      <c r="C4" s="162"/>
      <c r="D4" s="360" t="s">
        <v>20</v>
      </c>
      <c r="E4" s="162"/>
      <c r="F4" s="358" t="s">
        <v>170</v>
      </c>
      <c r="G4" s="358"/>
      <c r="H4" s="358"/>
      <c r="J4" s="358" t="s">
        <v>170</v>
      </c>
      <c r="K4" s="358"/>
      <c r="L4" s="358"/>
    </row>
    <row r="5" spans="1:12" ht="19.5" customHeight="1" x14ac:dyDescent="0.3">
      <c r="A5" s="134"/>
      <c r="B5" s="362"/>
      <c r="C5" s="134"/>
      <c r="D5" s="360"/>
      <c r="E5" s="134"/>
      <c r="F5" s="359"/>
      <c r="G5" s="359"/>
      <c r="H5" s="359"/>
      <c r="J5" s="359"/>
      <c r="K5" s="359"/>
      <c r="L5" s="359"/>
    </row>
    <row r="6" spans="1:12" ht="15.75" x14ac:dyDescent="0.35">
      <c r="B6" s="363"/>
      <c r="C6" s="135"/>
      <c r="D6" s="361"/>
      <c r="E6" s="161"/>
      <c r="F6" s="136">
        <v>2021</v>
      </c>
      <c r="G6" s="137"/>
      <c r="H6" s="136">
        <v>2020</v>
      </c>
      <c r="I6" s="138"/>
      <c r="J6" s="136">
        <v>2021</v>
      </c>
      <c r="K6" s="139"/>
      <c r="L6" s="136">
        <v>2020</v>
      </c>
    </row>
    <row r="7" spans="1:12" ht="30" x14ac:dyDescent="0.3">
      <c r="B7" s="140" t="s">
        <v>80</v>
      </c>
      <c r="C7" s="135"/>
      <c r="D7" s="161"/>
      <c r="E7" s="161"/>
      <c r="F7" s="39"/>
      <c r="G7" s="38"/>
      <c r="H7" s="72" t="s">
        <v>178</v>
      </c>
      <c r="J7" s="36"/>
      <c r="K7" s="141"/>
      <c r="L7" s="72" t="s">
        <v>178</v>
      </c>
    </row>
    <row r="8" spans="1:12" x14ac:dyDescent="0.3">
      <c r="B8" s="140" t="s">
        <v>79</v>
      </c>
      <c r="C8" s="135"/>
      <c r="D8" s="161"/>
      <c r="E8" s="161"/>
      <c r="F8" s="255">
        <v>-37750853.450000003</v>
      </c>
      <c r="G8" s="39"/>
      <c r="H8" s="255">
        <v>-23678867.530000005</v>
      </c>
      <c r="J8" s="255">
        <v>-67478693.239999995</v>
      </c>
      <c r="K8" s="36"/>
      <c r="L8" s="255">
        <v>-48219784.009999998</v>
      </c>
    </row>
    <row r="9" spans="1:12" x14ac:dyDescent="0.3">
      <c r="B9" s="142" t="s">
        <v>78</v>
      </c>
      <c r="C9" s="135"/>
      <c r="D9" s="161"/>
      <c r="E9" s="161"/>
      <c r="F9" s="39"/>
      <c r="G9" s="39"/>
      <c r="H9" s="39"/>
      <c r="J9" s="36"/>
      <c r="K9" s="36"/>
      <c r="L9" s="36"/>
    </row>
    <row r="10" spans="1:12" x14ac:dyDescent="0.3">
      <c r="B10" s="143" t="s">
        <v>77</v>
      </c>
      <c r="C10" s="329"/>
      <c r="D10" s="328"/>
      <c r="E10" s="161"/>
      <c r="F10" s="256">
        <v>14411908.949999999</v>
      </c>
      <c r="G10" s="39"/>
      <c r="H10" s="257">
        <v>5656094.5199999977</v>
      </c>
      <c r="J10" s="258">
        <v>17023964.16</v>
      </c>
      <c r="K10" s="36"/>
      <c r="L10" s="258">
        <v>8947462.4399999995</v>
      </c>
    </row>
    <row r="11" spans="1:12" x14ac:dyDescent="0.3">
      <c r="B11" s="143" t="s">
        <v>135</v>
      </c>
      <c r="C11" s="329"/>
      <c r="D11" s="328">
        <v>10</v>
      </c>
      <c r="E11" s="161"/>
      <c r="F11" s="256">
        <v>0</v>
      </c>
      <c r="G11" s="39"/>
      <c r="H11" s="257">
        <v>0</v>
      </c>
      <c r="J11" s="258">
        <v>17239133.129999999</v>
      </c>
      <c r="K11" s="36"/>
      <c r="L11" s="258">
        <v>0</v>
      </c>
    </row>
    <row r="12" spans="1:12" x14ac:dyDescent="0.3">
      <c r="B12" s="143" t="s">
        <v>141</v>
      </c>
      <c r="C12" s="329"/>
      <c r="D12" s="328">
        <v>20</v>
      </c>
      <c r="E12" s="161"/>
      <c r="F12" s="256">
        <v>4398232</v>
      </c>
      <c r="G12" s="39"/>
      <c r="H12" s="257">
        <v>2208617</v>
      </c>
      <c r="J12" s="258">
        <v>12736013</v>
      </c>
      <c r="K12" s="36"/>
      <c r="L12" s="258">
        <v>7480725</v>
      </c>
    </row>
    <row r="13" spans="1:12" x14ac:dyDescent="0.3">
      <c r="B13" s="143" t="s">
        <v>56</v>
      </c>
      <c r="C13" s="329"/>
      <c r="D13" s="328" t="s">
        <v>175</v>
      </c>
      <c r="E13" s="161"/>
      <c r="F13" s="256">
        <v>-6938929.7399999946</v>
      </c>
      <c r="G13" s="39"/>
      <c r="H13" s="257">
        <v>3550499.44</v>
      </c>
      <c r="J13" s="258">
        <v>-9364043.7800001055</v>
      </c>
      <c r="K13" s="36"/>
      <c r="L13" s="258">
        <v>68028826.549999997</v>
      </c>
    </row>
    <row r="14" spans="1:12" x14ac:dyDescent="0.3">
      <c r="B14" s="143" t="s">
        <v>33</v>
      </c>
      <c r="C14" s="329"/>
      <c r="D14" s="328" t="s">
        <v>176</v>
      </c>
      <c r="E14" s="161"/>
      <c r="F14" s="256">
        <v>8700294.9100000001</v>
      </c>
      <c r="G14" s="39"/>
      <c r="H14" s="257">
        <v>-125802.02000000003</v>
      </c>
      <c r="J14" s="258">
        <v>8187039.6600000001</v>
      </c>
      <c r="K14" s="36"/>
      <c r="L14" s="258">
        <v>7759515.3399999999</v>
      </c>
    </row>
    <row r="15" spans="1:12" x14ac:dyDescent="0.3">
      <c r="B15" s="143" t="s">
        <v>76</v>
      </c>
      <c r="C15" s="329"/>
      <c r="D15" s="328">
        <v>27</v>
      </c>
      <c r="E15" s="161"/>
      <c r="F15" s="256">
        <v>7310563.9699999997</v>
      </c>
      <c r="G15" s="39"/>
      <c r="H15" s="257">
        <v>11658785.32</v>
      </c>
      <c r="J15" s="258">
        <v>23783405.260000002</v>
      </c>
      <c r="K15" s="36"/>
      <c r="L15" s="258">
        <v>20245277.449999999</v>
      </c>
    </row>
    <row r="16" spans="1:12" x14ac:dyDescent="0.3">
      <c r="B16" s="143" t="s">
        <v>138</v>
      </c>
      <c r="C16" s="329"/>
      <c r="D16" s="328">
        <v>10</v>
      </c>
      <c r="E16" s="161"/>
      <c r="F16" s="256">
        <v>9298614.7699999977</v>
      </c>
      <c r="G16" s="39"/>
      <c r="H16" s="257">
        <v>-1134181.6500000001</v>
      </c>
      <c r="J16" s="258">
        <v>9298614.7699999977</v>
      </c>
      <c r="K16" s="36"/>
      <c r="L16" s="258">
        <v>-1134181.6500000001</v>
      </c>
    </row>
    <row r="17" spans="2:12" x14ac:dyDescent="0.3">
      <c r="B17" s="142" t="s">
        <v>75</v>
      </c>
      <c r="C17" s="329"/>
      <c r="D17" s="328"/>
      <c r="E17" s="161"/>
      <c r="F17" s="256"/>
      <c r="G17" s="39"/>
      <c r="H17" s="39"/>
      <c r="J17" s="258"/>
      <c r="K17" s="36"/>
      <c r="L17" s="36"/>
    </row>
    <row r="18" spans="2:12" x14ac:dyDescent="0.3">
      <c r="B18" s="143" t="s">
        <v>154</v>
      </c>
      <c r="C18" s="329"/>
      <c r="D18" s="328">
        <v>5</v>
      </c>
      <c r="E18" s="161"/>
      <c r="F18" s="256">
        <v>-1793497.4699999997</v>
      </c>
      <c r="G18" s="39"/>
      <c r="H18" s="258">
        <v>3945643.34</v>
      </c>
      <c r="J18" s="258">
        <v>-2257500.4000000004</v>
      </c>
      <c r="K18" s="36"/>
      <c r="L18" s="258">
        <v>3418872.63</v>
      </c>
    </row>
    <row r="19" spans="2:12" x14ac:dyDescent="0.3">
      <c r="B19" s="143" t="s">
        <v>12</v>
      </c>
      <c r="C19" s="330"/>
      <c r="D19" s="330">
        <v>7</v>
      </c>
      <c r="F19" s="256">
        <v>4182256.49</v>
      </c>
      <c r="G19" s="39"/>
      <c r="H19" s="258">
        <v>-4725932.4400000004</v>
      </c>
      <c r="J19" s="258">
        <v>4094450.62</v>
      </c>
      <c r="K19" s="36"/>
      <c r="L19" s="258">
        <v>-4681846.78</v>
      </c>
    </row>
    <row r="20" spans="2:12" x14ac:dyDescent="0.3">
      <c r="B20" s="143" t="s">
        <v>155</v>
      </c>
      <c r="C20" s="330"/>
      <c r="D20" s="330"/>
      <c r="F20" s="256">
        <v>-5145061.4000000004</v>
      </c>
      <c r="G20" s="39"/>
      <c r="H20" s="258">
        <v>271839.92</v>
      </c>
      <c r="J20" s="258">
        <v>-5268988.03</v>
      </c>
      <c r="K20" s="36"/>
      <c r="L20" s="258">
        <v>203813.16</v>
      </c>
    </row>
    <row r="21" spans="2:12" x14ac:dyDescent="0.3">
      <c r="B21" s="143" t="s">
        <v>73</v>
      </c>
      <c r="C21" s="330"/>
      <c r="D21" s="330"/>
      <c r="F21" s="256">
        <v>43997.35</v>
      </c>
      <c r="G21" s="39"/>
      <c r="H21" s="258">
        <v>-7885.5200000000041</v>
      </c>
      <c r="J21" s="258">
        <v>32347.25</v>
      </c>
      <c r="K21" s="36"/>
      <c r="L21" s="258">
        <v>46960.920000000006</v>
      </c>
    </row>
    <row r="22" spans="2:12" x14ac:dyDescent="0.3">
      <c r="B22" s="143" t="s">
        <v>74</v>
      </c>
      <c r="C22" s="330"/>
      <c r="D22" s="330"/>
      <c r="F22" s="256">
        <v>-2140103.6899999995</v>
      </c>
      <c r="G22" s="39"/>
      <c r="H22" s="258">
        <v>190523</v>
      </c>
      <c r="J22" s="258">
        <v>-268550.76999999955</v>
      </c>
      <c r="K22" s="36"/>
      <c r="L22" s="258">
        <v>-132716.32</v>
      </c>
    </row>
    <row r="23" spans="2:12" x14ac:dyDescent="0.3">
      <c r="B23" s="143" t="s">
        <v>72</v>
      </c>
      <c r="C23" s="330"/>
      <c r="D23" s="330"/>
      <c r="F23" s="256">
        <v>-129925.7899999998</v>
      </c>
      <c r="G23" s="39"/>
      <c r="H23" s="258">
        <v>4274144.95</v>
      </c>
      <c r="J23" s="258">
        <v>-1009355.8900000001</v>
      </c>
      <c r="K23" s="36"/>
      <c r="L23" s="258">
        <v>3890547.55</v>
      </c>
    </row>
    <row r="24" spans="2:12" x14ac:dyDescent="0.3">
      <c r="B24" s="142" t="s">
        <v>71</v>
      </c>
      <c r="C24" s="330"/>
      <c r="D24" s="330"/>
      <c r="F24" s="256"/>
      <c r="G24" s="39"/>
      <c r="H24" s="39"/>
      <c r="J24" s="258"/>
      <c r="K24" s="36"/>
      <c r="L24" s="36"/>
    </row>
    <row r="25" spans="2:12" x14ac:dyDescent="0.3">
      <c r="B25" s="143" t="s">
        <v>34</v>
      </c>
      <c r="C25" s="330"/>
      <c r="D25" s="330"/>
      <c r="F25" s="256">
        <v>881049.7799999998</v>
      </c>
      <c r="G25" s="39"/>
      <c r="H25" s="258">
        <v>-358710.93000000017</v>
      </c>
      <c r="J25" s="258">
        <v>-856514.7200000002</v>
      </c>
      <c r="K25" s="36"/>
      <c r="L25" s="258">
        <v>-953705.54999999981</v>
      </c>
    </row>
    <row r="26" spans="2:12" x14ac:dyDescent="0.3">
      <c r="B26" s="143" t="s">
        <v>147</v>
      </c>
      <c r="C26" s="330"/>
      <c r="D26" s="330"/>
      <c r="F26" s="256">
        <v>907535.37000000011</v>
      </c>
      <c r="G26" s="39"/>
      <c r="H26" s="258">
        <v>-1364468.0100000002</v>
      </c>
      <c r="J26" s="258">
        <v>734684.94000000041</v>
      </c>
      <c r="K26" s="36"/>
      <c r="L26" s="258">
        <v>-947221.11999999918</v>
      </c>
    </row>
    <row r="27" spans="2:12" x14ac:dyDescent="0.3">
      <c r="B27" s="143" t="s">
        <v>148</v>
      </c>
      <c r="C27" s="330"/>
      <c r="D27" s="330"/>
      <c r="F27" s="256">
        <v>3038060.900000005</v>
      </c>
      <c r="G27" s="39"/>
      <c r="H27" s="258">
        <v>1146109.1399999983</v>
      </c>
      <c r="J27" s="258">
        <v>-18694764.669999991</v>
      </c>
      <c r="K27" s="36"/>
      <c r="L27" s="258">
        <v>9160872.0400000103</v>
      </c>
    </row>
    <row r="28" spans="2:12" x14ac:dyDescent="0.3">
      <c r="B28" s="143" t="s">
        <v>32</v>
      </c>
      <c r="C28" s="330"/>
      <c r="D28" s="330"/>
      <c r="F28" s="256">
        <v>895665.39000000013</v>
      </c>
      <c r="G28" s="39"/>
      <c r="H28" s="258">
        <v>65670.200000000041</v>
      </c>
      <c r="J28" s="258">
        <v>644388.60999999987</v>
      </c>
      <c r="K28" s="36"/>
      <c r="L28" s="258">
        <v>34081.689999999311</v>
      </c>
    </row>
    <row r="29" spans="2:12" x14ac:dyDescent="0.3">
      <c r="B29" s="143" t="s">
        <v>70</v>
      </c>
      <c r="C29" s="330"/>
      <c r="D29" s="330"/>
      <c r="F29" s="256">
        <v>5029324.710000013</v>
      </c>
      <c r="G29" s="39"/>
      <c r="H29" s="258">
        <v>-3381059.4099999946</v>
      </c>
      <c r="J29" s="258">
        <v>19750178.910000041</v>
      </c>
      <c r="K29" s="36"/>
      <c r="L29" s="258">
        <v>-73497378.13000001</v>
      </c>
    </row>
    <row r="30" spans="2:12" hidden="1" x14ac:dyDescent="0.3">
      <c r="B30" s="143" t="s">
        <v>136</v>
      </c>
      <c r="C30" s="330"/>
      <c r="D30" s="330"/>
      <c r="F30" s="256"/>
      <c r="G30" s="39"/>
      <c r="H30" s="258"/>
      <c r="J30" s="258"/>
      <c r="K30" s="36"/>
      <c r="L30" s="258"/>
    </row>
    <row r="31" spans="2:12" x14ac:dyDescent="0.3">
      <c r="B31" s="140" t="s">
        <v>69</v>
      </c>
      <c r="C31" s="330"/>
      <c r="D31" s="330"/>
      <c r="F31" s="259"/>
      <c r="G31" s="39"/>
      <c r="H31" s="255"/>
      <c r="J31" s="255"/>
      <c r="K31" s="36"/>
      <c r="L31" s="255"/>
    </row>
    <row r="32" spans="2:12" x14ac:dyDescent="0.3">
      <c r="B32" s="142" t="s">
        <v>68</v>
      </c>
      <c r="C32" s="330"/>
      <c r="D32" s="330"/>
      <c r="F32" s="258">
        <v>0</v>
      </c>
      <c r="G32" s="39"/>
      <c r="H32" s="258">
        <v>0</v>
      </c>
      <c r="J32" s="258">
        <v>0</v>
      </c>
      <c r="K32" s="36"/>
      <c r="L32" s="258">
        <v>0</v>
      </c>
    </row>
    <row r="33" spans="2:12" ht="6" customHeight="1" x14ac:dyDescent="0.3">
      <c r="B33" s="142"/>
      <c r="C33" s="330"/>
      <c r="D33" s="330"/>
      <c r="F33" s="258"/>
      <c r="G33" s="39"/>
      <c r="H33" s="258"/>
      <c r="J33" s="258"/>
      <c r="K33" s="36"/>
      <c r="L33" s="258"/>
    </row>
    <row r="34" spans="2:12" x14ac:dyDescent="0.3">
      <c r="B34" s="144" t="s">
        <v>67</v>
      </c>
      <c r="C34" s="330"/>
      <c r="D34" s="330"/>
      <c r="F34" s="260">
        <f t="shared" ref="F34:I34" si="0">SUM(F8:F33)</f>
        <v>5199133.0500000175</v>
      </c>
      <c r="G34" s="260">
        <f t="shared" si="0"/>
        <v>0</v>
      </c>
      <c r="H34" s="260">
        <f t="shared" si="0"/>
        <v>-1808980.6800000027</v>
      </c>
      <c r="I34" s="260">
        <f t="shared" si="0"/>
        <v>0</v>
      </c>
      <c r="J34" s="260">
        <f>SUM(J8:J33)</f>
        <v>8325808.8099999465</v>
      </c>
      <c r="K34" s="260">
        <f t="shared" ref="K34" si="1">SUM(K8:K33)</f>
        <v>0</v>
      </c>
      <c r="L34" s="260">
        <f>SUM(L8:L33)</f>
        <v>-349878.79000000656</v>
      </c>
    </row>
    <row r="35" spans="2:12" ht="6" customHeight="1" x14ac:dyDescent="0.3">
      <c r="B35" s="38"/>
      <c r="C35" s="330"/>
      <c r="D35" s="330"/>
      <c r="F35" s="39"/>
      <c r="G35" s="39"/>
      <c r="H35" s="39"/>
      <c r="J35" s="36"/>
      <c r="K35" s="36"/>
      <c r="L35" s="36"/>
    </row>
    <row r="36" spans="2:12" x14ac:dyDescent="0.3">
      <c r="B36" s="140" t="s">
        <v>66</v>
      </c>
      <c r="C36" s="330"/>
      <c r="D36" s="330"/>
      <c r="F36" s="39"/>
      <c r="G36" s="39"/>
      <c r="H36" s="39"/>
      <c r="J36" s="36"/>
      <c r="K36" s="36"/>
      <c r="L36" s="36"/>
    </row>
    <row r="37" spans="2:12" x14ac:dyDescent="0.3">
      <c r="B37" s="142" t="s">
        <v>162</v>
      </c>
      <c r="C37" s="330"/>
      <c r="D37" s="330"/>
      <c r="F37" s="256">
        <v>-7888.99</v>
      </c>
      <c r="G37" s="39"/>
      <c r="H37" s="258"/>
      <c r="J37" s="261">
        <v>-7888.99</v>
      </c>
      <c r="K37" s="36"/>
      <c r="L37" s="258"/>
    </row>
    <row r="38" spans="2:12" x14ac:dyDescent="0.3">
      <c r="B38" s="142" t="s">
        <v>163</v>
      </c>
      <c r="C38" s="330"/>
      <c r="D38" s="330"/>
      <c r="F38" s="256">
        <v>8564.5400000000009</v>
      </c>
      <c r="G38" s="39"/>
      <c r="H38" s="258"/>
      <c r="J38" s="261">
        <v>8564.5400000000009</v>
      </c>
      <c r="K38" s="36"/>
      <c r="L38" s="258"/>
    </row>
    <row r="39" spans="2:12" x14ac:dyDescent="0.3">
      <c r="B39" s="142" t="s">
        <v>65</v>
      </c>
      <c r="C39" s="330"/>
      <c r="D39" s="330">
        <v>10</v>
      </c>
      <c r="F39" s="256">
        <v>-15153339.09</v>
      </c>
      <c r="G39" s="39"/>
      <c r="H39" s="261">
        <v>-4106054.76</v>
      </c>
      <c r="J39" s="261">
        <v>-15255040.810000001</v>
      </c>
      <c r="K39" s="36"/>
      <c r="L39" s="258">
        <v>-4221788.21</v>
      </c>
    </row>
    <row r="40" spans="2:12" x14ac:dyDescent="0.3">
      <c r="B40" s="262" t="s">
        <v>164</v>
      </c>
      <c r="C40" s="330"/>
      <c r="D40" s="330"/>
      <c r="F40" s="256">
        <v>-83784.079999999987</v>
      </c>
      <c r="G40" s="39"/>
      <c r="H40" s="258"/>
      <c r="J40" s="261">
        <v>-83784.079999999987</v>
      </c>
      <c r="K40" s="36"/>
      <c r="L40" s="258"/>
    </row>
    <row r="41" spans="2:12" x14ac:dyDescent="0.3">
      <c r="B41" s="144" t="s">
        <v>64</v>
      </c>
      <c r="C41" s="330"/>
      <c r="D41" s="330"/>
      <c r="F41" s="260">
        <f t="shared" ref="F41:I41" si="2">SUM(F37:F40)</f>
        <v>-15236447.619999999</v>
      </c>
      <c r="G41" s="260">
        <f t="shared" si="2"/>
        <v>0</v>
      </c>
      <c r="H41" s="260">
        <f t="shared" si="2"/>
        <v>-4106054.76</v>
      </c>
      <c r="I41" s="260">
        <f t="shared" si="2"/>
        <v>0</v>
      </c>
      <c r="J41" s="260">
        <f>SUM(J37:J40)</f>
        <v>-15338149.34</v>
      </c>
      <c r="K41" s="260">
        <f t="shared" ref="K41:L41" si="3">SUM(K37:K40)</f>
        <v>0</v>
      </c>
      <c r="L41" s="260">
        <f t="shared" si="3"/>
        <v>-4221788.21</v>
      </c>
    </row>
    <row r="42" spans="2:12" ht="6" customHeight="1" x14ac:dyDescent="0.3">
      <c r="B42" s="145"/>
      <c r="C42" s="330"/>
      <c r="D42" s="330"/>
      <c r="F42" s="259"/>
      <c r="G42" s="39"/>
      <c r="H42" s="259"/>
      <c r="J42" s="259"/>
      <c r="K42" s="36"/>
      <c r="L42" s="259"/>
    </row>
    <row r="43" spans="2:12" x14ac:dyDescent="0.3">
      <c r="B43" s="140" t="s">
        <v>63</v>
      </c>
      <c r="C43" s="330"/>
      <c r="D43" s="330"/>
      <c r="F43" s="39"/>
      <c r="G43" s="39"/>
      <c r="H43" s="39"/>
      <c r="J43" s="36"/>
      <c r="K43" s="36"/>
      <c r="L43" s="36"/>
    </row>
    <row r="44" spans="2:12" ht="15" customHeight="1" x14ac:dyDescent="0.3">
      <c r="B44" s="142" t="s">
        <v>62</v>
      </c>
      <c r="C44" s="330"/>
      <c r="D44" s="330">
        <v>17</v>
      </c>
      <c r="F44" s="256">
        <v>59879532.75</v>
      </c>
      <c r="G44" s="39"/>
      <c r="H44" s="261">
        <v>9310890.5299999993</v>
      </c>
      <c r="J44" s="261">
        <v>59879532.75</v>
      </c>
      <c r="K44" s="36"/>
      <c r="L44" s="258">
        <v>9310890.5299999993</v>
      </c>
    </row>
    <row r="45" spans="2:12" ht="6" customHeight="1" x14ac:dyDescent="0.3">
      <c r="B45" s="38"/>
      <c r="C45" s="330"/>
      <c r="D45" s="330"/>
      <c r="F45" s="39"/>
      <c r="G45" s="39"/>
      <c r="H45" s="39"/>
      <c r="J45" s="36"/>
      <c r="K45" s="36"/>
      <c r="L45" s="36"/>
    </row>
    <row r="46" spans="2:12" x14ac:dyDescent="0.3">
      <c r="B46" s="144" t="s">
        <v>61</v>
      </c>
      <c r="C46" s="330"/>
      <c r="D46" s="330"/>
      <c r="F46" s="260">
        <f t="shared" ref="F46:I46" si="4">SUM(F43:F44)</f>
        <v>59879532.75</v>
      </c>
      <c r="G46" s="260">
        <f t="shared" si="4"/>
        <v>0</v>
      </c>
      <c r="H46" s="260">
        <f t="shared" si="4"/>
        <v>9310890.5299999993</v>
      </c>
      <c r="I46" s="260">
        <f t="shared" si="4"/>
        <v>0</v>
      </c>
      <c r="J46" s="260">
        <f>SUM(J43:J44)</f>
        <v>59879532.75</v>
      </c>
      <c r="K46" s="260">
        <f t="shared" ref="K46:L46" si="5">SUM(K43:K44)</f>
        <v>0</v>
      </c>
      <c r="L46" s="260">
        <f t="shared" si="5"/>
        <v>9310890.5299999993</v>
      </c>
    </row>
    <row r="47" spans="2:12" ht="6" customHeight="1" x14ac:dyDescent="0.3">
      <c r="B47" s="38"/>
      <c r="C47" s="330"/>
      <c r="D47" s="330"/>
      <c r="F47" s="39"/>
      <c r="G47" s="39"/>
      <c r="H47" s="39"/>
      <c r="J47" s="36"/>
      <c r="K47" s="36"/>
      <c r="L47" s="36"/>
    </row>
    <row r="48" spans="2:12" x14ac:dyDescent="0.3">
      <c r="B48" s="144" t="s">
        <v>60</v>
      </c>
      <c r="C48" s="330"/>
      <c r="D48" s="330"/>
      <c r="F48" s="260">
        <f t="shared" ref="F48:I48" si="6">F34+F41+F46</f>
        <v>49842218.180000022</v>
      </c>
      <c r="G48" s="260">
        <f t="shared" si="6"/>
        <v>0</v>
      </c>
      <c r="H48" s="260">
        <f t="shared" si="6"/>
        <v>3395855.0899999971</v>
      </c>
      <c r="I48" s="260">
        <f t="shared" si="6"/>
        <v>0</v>
      </c>
      <c r="J48" s="260">
        <f>J34+J41+J46</f>
        <v>52867192.219999947</v>
      </c>
      <c r="K48" s="260">
        <f t="shared" ref="K48:L48" si="7">K34+K41+K46</f>
        <v>0</v>
      </c>
      <c r="L48" s="260">
        <f t="shared" si="7"/>
        <v>4739223.5299999928</v>
      </c>
    </row>
    <row r="49" spans="1:13" ht="6" customHeight="1" x14ac:dyDescent="0.3">
      <c r="B49" s="38"/>
      <c r="C49" s="330"/>
      <c r="D49" s="330"/>
      <c r="F49" s="39"/>
      <c r="G49" s="39"/>
      <c r="H49" s="39"/>
      <c r="J49" s="36"/>
      <c r="K49" s="36"/>
      <c r="L49" s="36"/>
    </row>
    <row r="50" spans="1:13" ht="15" customHeight="1" x14ac:dyDescent="0.3">
      <c r="B50" s="146" t="s">
        <v>125</v>
      </c>
      <c r="C50" s="330"/>
      <c r="D50" s="330">
        <v>4</v>
      </c>
      <c r="F50" s="258">
        <v>16121213.970000001</v>
      </c>
      <c r="G50" s="39"/>
      <c r="H50" s="258">
        <v>12725280.949999999</v>
      </c>
      <c r="J50" s="258">
        <v>17790908.399999999</v>
      </c>
      <c r="K50" s="36"/>
      <c r="L50" s="261">
        <v>13051606.939999999</v>
      </c>
    </row>
    <row r="51" spans="1:13" ht="6" customHeight="1" x14ac:dyDescent="0.3">
      <c r="B51" s="38"/>
      <c r="C51" s="330"/>
      <c r="D51" s="330"/>
      <c r="F51" s="39"/>
      <c r="G51" s="39"/>
      <c r="H51" s="39"/>
      <c r="J51" s="36"/>
      <c r="K51" s="36"/>
      <c r="L51" s="261"/>
    </row>
    <row r="52" spans="1:13" ht="15" customHeight="1" x14ac:dyDescent="0.3">
      <c r="B52" s="146" t="s">
        <v>126</v>
      </c>
      <c r="C52" s="330"/>
      <c r="D52" s="330">
        <v>4</v>
      </c>
      <c r="F52" s="258">
        <v>65963432.149999999</v>
      </c>
      <c r="G52" s="39"/>
      <c r="H52" s="258">
        <v>16121136.039999999</v>
      </c>
      <c r="J52" s="258">
        <v>70658100.620000005</v>
      </c>
      <c r="K52" s="36"/>
      <c r="L52" s="261">
        <v>17790830.469999999</v>
      </c>
    </row>
    <row r="53" spans="1:13" ht="6" customHeight="1" x14ac:dyDescent="0.3">
      <c r="B53" s="38"/>
      <c r="C53" s="330"/>
      <c r="D53" s="330"/>
      <c r="F53" s="39"/>
      <c r="G53" s="39"/>
      <c r="H53" s="39"/>
      <c r="J53" s="36"/>
      <c r="K53" s="36"/>
      <c r="L53" s="36"/>
    </row>
    <row r="54" spans="1:13" x14ac:dyDescent="0.3">
      <c r="A54" s="146"/>
      <c r="B54" s="144" t="s">
        <v>59</v>
      </c>
      <c r="C54" s="330"/>
      <c r="D54" s="330"/>
      <c r="E54" s="260">
        <f t="shared" ref="E54:I54" si="8">E52-E50</f>
        <v>0</v>
      </c>
      <c r="F54" s="260">
        <f t="shared" si="8"/>
        <v>49842218.18</v>
      </c>
      <c r="G54" s="260">
        <f t="shared" si="8"/>
        <v>0</v>
      </c>
      <c r="H54" s="260">
        <f t="shared" si="8"/>
        <v>3395855.09</v>
      </c>
      <c r="I54" s="260">
        <f t="shared" si="8"/>
        <v>0</v>
      </c>
      <c r="J54" s="260">
        <f>J52-J50</f>
        <v>52867192.220000006</v>
      </c>
      <c r="K54" s="260">
        <f t="shared" ref="K54" si="9">K52-K50</f>
        <v>0</v>
      </c>
      <c r="L54" s="260">
        <f>L52-L50</f>
        <v>4739223.5299999993</v>
      </c>
    </row>
    <row r="55" spans="1:13" x14ac:dyDescent="0.3">
      <c r="B55" s="147" t="s">
        <v>55</v>
      </c>
      <c r="C55" s="330"/>
      <c r="D55" s="330"/>
    </row>
    <row r="56" spans="1:13" x14ac:dyDescent="0.3">
      <c r="C56" s="330"/>
      <c r="D56" s="330"/>
      <c r="F56" s="70">
        <f>F48-F54</f>
        <v>0</v>
      </c>
      <c r="G56" s="70">
        <f t="shared" ref="G56" si="10">G48-G54</f>
        <v>0</v>
      </c>
      <c r="H56" s="70">
        <f>H48-H54</f>
        <v>0</v>
      </c>
      <c r="I56" s="70"/>
      <c r="J56" s="70">
        <f>J48-J54</f>
        <v>-5.9604644775390625E-8</v>
      </c>
      <c r="K56" s="70">
        <f t="shared" ref="K56" si="11">K48-K54</f>
        <v>0</v>
      </c>
      <c r="L56" s="70">
        <f>L48-L54</f>
        <v>0</v>
      </c>
      <c r="M56" s="70"/>
    </row>
    <row r="57" spans="1:13" x14ac:dyDescent="0.3">
      <c r="C57" s="330"/>
      <c r="D57" s="330"/>
      <c r="J57" s="148"/>
    </row>
    <row r="58" spans="1:13" x14ac:dyDescent="0.3">
      <c r="C58" s="330"/>
      <c r="D58" s="330"/>
      <c r="F58" s="148">
        <f>F8-DRE!F33</f>
        <v>0</v>
      </c>
      <c r="H58" s="148">
        <f>H8-DRE!H33</f>
        <v>0</v>
      </c>
      <c r="J58" s="148">
        <f>J8-DRE!J33</f>
        <v>0</v>
      </c>
      <c r="L58" s="148">
        <f>L8-DRE!L33</f>
        <v>0</v>
      </c>
    </row>
    <row r="59" spans="1:13" x14ac:dyDescent="0.3">
      <c r="C59" s="330"/>
      <c r="D59" s="330"/>
    </row>
    <row r="60" spans="1:13" x14ac:dyDescent="0.3">
      <c r="J60" s="148"/>
    </row>
  </sheetData>
  <mergeCells count="5">
    <mergeCell ref="J4:L5"/>
    <mergeCell ref="F4:H5"/>
    <mergeCell ref="D4:D6"/>
    <mergeCell ref="B4:B6"/>
    <mergeCell ref="A1:L2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U57"/>
  <sheetViews>
    <sheetView showGridLines="0" topLeftCell="A4" zoomScale="80" zoomScaleNormal="80" zoomScaleSheetLayoutView="90" workbookViewId="0">
      <selection activeCell="M7" sqref="M7"/>
    </sheetView>
  </sheetViews>
  <sheetFormatPr defaultRowHeight="15" x14ac:dyDescent="0.3"/>
  <cols>
    <col min="1" max="1" width="4.6640625" style="264" customWidth="1"/>
    <col min="2" max="2" width="6.33203125" style="290" bestFit="1" customWidth="1"/>
    <col min="3" max="3" width="68.33203125" style="263" bestFit="1" customWidth="1"/>
    <col min="4" max="4" width="2" style="263" customWidth="1"/>
    <col min="5" max="5" width="8" style="263" customWidth="1"/>
    <col min="6" max="6" width="2" style="263" customWidth="1"/>
    <col min="7" max="7" width="18.83203125" style="263" customWidth="1"/>
    <col min="8" max="8" width="2.33203125" style="287" customWidth="1"/>
    <col min="9" max="9" width="18.83203125" style="263" customWidth="1"/>
    <col min="10" max="10" width="2.33203125" style="287" customWidth="1"/>
    <col min="11" max="11" width="18.83203125" style="263" customWidth="1"/>
    <col min="12" max="12" width="2.33203125" style="287" customWidth="1"/>
    <col min="13" max="13" width="20.1640625" style="263" customWidth="1"/>
    <col min="14" max="14" width="10.33203125" style="263" customWidth="1"/>
    <col min="15" max="15" width="3.33203125" style="263" customWidth="1"/>
    <col min="16" max="16" width="9.83203125" style="263" customWidth="1"/>
    <col min="17" max="17" width="9.33203125" style="263"/>
    <col min="18" max="18" width="17.83203125" style="263" customWidth="1"/>
    <col min="19" max="16384" width="9.33203125" style="263"/>
  </cols>
  <sheetData>
    <row r="1" spans="1:21" ht="15.75" customHeight="1" x14ac:dyDescent="0.3">
      <c r="A1" s="367" t="s">
        <v>128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21" x14ac:dyDescent="0.3">
      <c r="A2" s="367"/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21" ht="15.75" customHeight="1" x14ac:dyDescent="0.3">
      <c r="B3" s="265"/>
      <c r="C3" s="266"/>
      <c r="D3" s="267"/>
      <c r="E3" s="266"/>
      <c r="F3" s="267"/>
      <c r="G3" s="133" t="s">
        <v>19</v>
      </c>
      <c r="H3" s="268"/>
      <c r="I3" s="133"/>
      <c r="J3" s="269"/>
      <c r="K3" s="133" t="s">
        <v>18</v>
      </c>
      <c r="L3" s="133"/>
      <c r="M3" s="133"/>
    </row>
    <row r="4" spans="1:21" ht="34.5" customHeight="1" x14ac:dyDescent="0.3">
      <c r="B4" s="270"/>
      <c r="C4" s="271" t="s">
        <v>51</v>
      </c>
      <c r="D4" s="267"/>
      <c r="E4" s="271" t="s">
        <v>20</v>
      </c>
      <c r="F4" s="267"/>
      <c r="G4" s="366" t="s">
        <v>167</v>
      </c>
      <c r="H4" s="366"/>
      <c r="I4" s="366"/>
      <c r="J4" s="269"/>
      <c r="K4" s="366" t="s">
        <v>167</v>
      </c>
      <c r="L4" s="366"/>
      <c r="M4" s="366"/>
    </row>
    <row r="5" spans="1:21" ht="21.75" customHeight="1" x14ac:dyDescent="0.3">
      <c r="B5" s="272"/>
      <c r="C5" s="273"/>
      <c r="D5" s="274"/>
      <c r="E5" s="275"/>
      <c r="F5" s="274"/>
      <c r="G5" s="276">
        <v>2021</v>
      </c>
      <c r="H5" s="277"/>
      <c r="I5" s="276">
        <v>2020</v>
      </c>
      <c r="J5" s="278"/>
      <c r="K5" s="276">
        <v>2021</v>
      </c>
      <c r="L5" s="277"/>
      <c r="M5" s="276">
        <v>2020</v>
      </c>
      <c r="R5" s="279"/>
    </row>
    <row r="6" spans="1:21" ht="30" x14ac:dyDescent="0.3">
      <c r="B6" s="272"/>
      <c r="C6" s="273"/>
      <c r="D6" s="274"/>
      <c r="E6" s="275"/>
      <c r="F6" s="274"/>
      <c r="G6" s="280"/>
      <c r="H6" s="277"/>
      <c r="I6" s="80" t="s">
        <v>178</v>
      </c>
      <c r="J6" s="278"/>
      <c r="K6" s="154"/>
      <c r="L6" s="281"/>
      <c r="M6" s="72" t="s">
        <v>178</v>
      </c>
      <c r="R6" s="279"/>
    </row>
    <row r="7" spans="1:21" ht="15.75" x14ac:dyDescent="0.35">
      <c r="B7" s="282">
        <v>1</v>
      </c>
      <c r="C7" s="283" t="s">
        <v>121</v>
      </c>
      <c r="D7" s="284"/>
      <c r="E7" s="284"/>
      <c r="F7" s="284"/>
      <c r="G7" s="285">
        <f>SUM(G8:G9)</f>
        <v>43942911.800000004</v>
      </c>
      <c r="H7" s="286"/>
      <c r="I7" s="285">
        <f>SUM(I8:I9)</f>
        <v>41997545.56000001</v>
      </c>
      <c r="K7" s="285">
        <f>SUM(K8:K9)</f>
        <v>76270994.120000005</v>
      </c>
      <c r="L7" s="286"/>
      <c r="M7" s="285">
        <f>SUM(M8:M9)</f>
        <v>67279660.019999996</v>
      </c>
      <c r="R7" s="288"/>
      <c r="S7" s="289"/>
    </row>
    <row r="8" spans="1:21" ht="15.75" x14ac:dyDescent="0.35">
      <c r="B8" s="290" t="s">
        <v>120</v>
      </c>
      <c r="C8" s="291" t="s">
        <v>119</v>
      </c>
      <c r="D8" s="291"/>
      <c r="E8" s="291">
        <v>21</v>
      </c>
      <c r="F8" s="291"/>
      <c r="G8" s="292">
        <v>45600557.380000003</v>
      </c>
      <c r="H8" s="293"/>
      <c r="I8" s="294">
        <v>42243101.290000007</v>
      </c>
      <c r="K8" s="292">
        <v>77928639.700000003</v>
      </c>
      <c r="L8" s="293"/>
      <c r="M8" s="295">
        <v>67486871.060000002</v>
      </c>
      <c r="R8" s="295"/>
      <c r="S8" s="289"/>
    </row>
    <row r="9" spans="1:21" ht="15.75" x14ac:dyDescent="0.35">
      <c r="B9" s="290" t="s">
        <v>118</v>
      </c>
      <c r="C9" s="291" t="s">
        <v>117</v>
      </c>
      <c r="D9" s="296"/>
      <c r="E9" s="291">
        <v>24</v>
      </c>
      <c r="F9" s="296"/>
      <c r="G9" s="292">
        <v>-1657645.58</v>
      </c>
      <c r="H9" s="293"/>
      <c r="I9" s="294">
        <v>-245555.72999999998</v>
      </c>
      <c r="K9" s="292">
        <v>-1657645.58</v>
      </c>
      <c r="L9" s="293"/>
      <c r="M9" s="295">
        <v>-207211.03999999998</v>
      </c>
      <c r="R9" s="295"/>
      <c r="S9" s="289"/>
    </row>
    <row r="10" spans="1:21" ht="6" customHeight="1" x14ac:dyDescent="0.3">
      <c r="B10" s="297"/>
      <c r="C10" s="298"/>
      <c r="D10" s="274"/>
      <c r="E10" s="274"/>
      <c r="F10" s="274"/>
      <c r="G10" s="299"/>
      <c r="H10" s="300"/>
      <c r="I10" s="301"/>
      <c r="K10" s="299"/>
      <c r="L10" s="300"/>
      <c r="M10" s="299"/>
      <c r="R10" s="302"/>
    </row>
    <row r="11" spans="1:21" ht="15.75" x14ac:dyDescent="0.35">
      <c r="B11" s="273">
        <v>2</v>
      </c>
      <c r="C11" s="303" t="s">
        <v>116</v>
      </c>
      <c r="D11" s="284"/>
      <c r="E11" s="284"/>
      <c r="F11" s="284"/>
      <c r="G11" s="285">
        <f>SUM(G12:G15)</f>
        <v>-19038718.25</v>
      </c>
      <c r="H11" s="286"/>
      <c r="I11" s="285">
        <f>SUM(I12:I15)</f>
        <v>-15607157.370000001</v>
      </c>
      <c r="K11" s="285">
        <f>SUM(K12:K15)</f>
        <v>-42652977.310000002</v>
      </c>
      <c r="L11" s="286"/>
      <c r="M11" s="285">
        <f>SUM(M12:M15)</f>
        <v>-24784198.370000001</v>
      </c>
      <c r="R11" s="288"/>
      <c r="S11" s="289"/>
    </row>
    <row r="12" spans="1:21" ht="15.75" x14ac:dyDescent="0.35">
      <c r="B12" s="290" t="s">
        <v>115</v>
      </c>
      <c r="C12" s="291" t="s">
        <v>156</v>
      </c>
      <c r="D12" s="291"/>
      <c r="E12" s="291">
        <v>22</v>
      </c>
      <c r="F12" s="291"/>
      <c r="G12" s="292">
        <v>-13937873.91</v>
      </c>
      <c r="H12" s="293"/>
      <c r="I12" s="294">
        <v>-10717244.68</v>
      </c>
      <c r="J12" s="304"/>
      <c r="K12" s="292">
        <v>-16533551.15</v>
      </c>
      <c r="L12" s="293"/>
      <c r="M12" s="295">
        <v>-14536524.25</v>
      </c>
      <c r="R12" s="295"/>
      <c r="S12" s="289"/>
    </row>
    <row r="13" spans="1:21" ht="15.75" x14ac:dyDescent="0.35">
      <c r="B13" s="290" t="s">
        <v>113</v>
      </c>
      <c r="C13" s="291" t="s">
        <v>114</v>
      </c>
      <c r="D13" s="291"/>
      <c r="E13" s="291">
        <v>23</v>
      </c>
      <c r="F13" s="291"/>
      <c r="G13" s="292">
        <v>-4215585.54</v>
      </c>
      <c r="H13" s="293"/>
      <c r="I13" s="294">
        <v>-3621481.9000000004</v>
      </c>
      <c r="J13" s="304"/>
      <c r="K13" s="292">
        <v>-7895034.2300000004</v>
      </c>
      <c r="L13" s="293"/>
      <c r="M13" s="295">
        <v>-8760592.9600000009</v>
      </c>
      <c r="R13" s="295"/>
      <c r="S13" s="289"/>
    </row>
    <row r="14" spans="1:21" ht="15.75" x14ac:dyDescent="0.35">
      <c r="B14" s="290" t="s">
        <v>111</v>
      </c>
      <c r="C14" s="291" t="s">
        <v>112</v>
      </c>
      <c r="D14" s="291"/>
      <c r="E14" s="291"/>
      <c r="F14" s="291"/>
      <c r="G14" s="292">
        <v>0</v>
      </c>
      <c r="H14" s="293"/>
      <c r="I14" s="294">
        <v>0</v>
      </c>
      <c r="K14" s="292">
        <v>-17239133.129999999</v>
      </c>
      <c r="L14" s="293"/>
      <c r="M14" s="295">
        <v>0</v>
      </c>
      <c r="P14" s="305"/>
      <c r="R14" s="295"/>
      <c r="S14" s="289"/>
      <c r="T14" s="289"/>
      <c r="U14" s="306"/>
    </row>
    <row r="15" spans="1:21" ht="15.75" x14ac:dyDescent="0.35">
      <c r="B15" s="290" t="s">
        <v>158</v>
      </c>
      <c r="C15" s="291" t="s">
        <v>157</v>
      </c>
      <c r="D15" s="291"/>
      <c r="E15" s="291">
        <v>26</v>
      </c>
      <c r="F15" s="291"/>
      <c r="G15" s="292">
        <v>-885258.8</v>
      </c>
      <c r="H15" s="300"/>
      <c r="I15" s="307">
        <v>-1268430.79</v>
      </c>
      <c r="K15" s="292">
        <v>-985258.8</v>
      </c>
      <c r="L15" s="300"/>
      <c r="M15" s="302">
        <v>-1487081.16</v>
      </c>
      <c r="R15" s="302"/>
      <c r="S15" s="289"/>
    </row>
    <row r="16" spans="1:21" ht="6" customHeight="1" x14ac:dyDescent="0.3">
      <c r="B16" s="297"/>
      <c r="C16" s="274"/>
      <c r="D16" s="274"/>
      <c r="E16" s="274"/>
      <c r="F16" s="274"/>
      <c r="G16" s="302"/>
      <c r="H16" s="300"/>
      <c r="I16" s="307"/>
      <c r="K16" s="302"/>
      <c r="L16" s="300"/>
      <c r="M16" s="302"/>
      <c r="R16" s="302"/>
    </row>
    <row r="17" spans="2:20" ht="15.75" x14ac:dyDescent="0.35">
      <c r="B17" s="282">
        <v>3</v>
      </c>
      <c r="C17" s="283" t="s">
        <v>110</v>
      </c>
      <c r="D17" s="284"/>
      <c r="E17" s="284"/>
      <c r="F17" s="284"/>
      <c r="G17" s="285">
        <f>G7+G11</f>
        <v>24904193.550000004</v>
      </c>
      <c r="H17" s="286"/>
      <c r="I17" s="285">
        <f>I7+I11</f>
        <v>26390388.190000009</v>
      </c>
      <c r="K17" s="285">
        <f>K7+K11</f>
        <v>33618016.810000002</v>
      </c>
      <c r="L17" s="286"/>
      <c r="M17" s="285">
        <f>M7+M11</f>
        <v>42495461.649999991</v>
      </c>
      <c r="R17" s="288"/>
      <c r="S17" s="289"/>
    </row>
    <row r="18" spans="2:20" ht="4.5" customHeight="1" x14ac:dyDescent="0.3">
      <c r="B18" s="282"/>
      <c r="C18" s="283"/>
      <c r="D18" s="284"/>
      <c r="E18" s="284"/>
      <c r="F18" s="284"/>
      <c r="G18" s="285"/>
      <c r="H18" s="286"/>
      <c r="I18" s="285"/>
      <c r="K18" s="285"/>
      <c r="L18" s="286"/>
      <c r="M18" s="285"/>
      <c r="R18" s="288"/>
    </row>
    <row r="19" spans="2:20" ht="15.75" x14ac:dyDescent="0.35">
      <c r="B19" s="282">
        <v>4</v>
      </c>
      <c r="C19" s="283" t="s">
        <v>109</v>
      </c>
      <c r="D19" s="284"/>
      <c r="E19" s="284"/>
      <c r="F19" s="284"/>
      <c r="G19" s="285">
        <f>SUM(G20:G21)</f>
        <v>-20254425.119999997</v>
      </c>
      <c r="H19" s="286"/>
      <c r="I19" s="285">
        <f>SUM(I20:I21)</f>
        <v>-3922847.62</v>
      </c>
      <c r="K19" s="285">
        <f>SUM(K20:K21)</f>
        <v>-22495914.18</v>
      </c>
      <c r="L19" s="286"/>
      <c r="M19" s="285">
        <f>SUM(M20:M21)</f>
        <v>-14855054.809999999</v>
      </c>
      <c r="R19" s="288"/>
      <c r="S19" s="289"/>
    </row>
    <row r="20" spans="2:20" ht="15.75" x14ac:dyDescent="0.35">
      <c r="B20" s="290" t="s">
        <v>108</v>
      </c>
      <c r="C20" s="291" t="s">
        <v>77</v>
      </c>
      <c r="D20" s="296"/>
      <c r="E20" s="264" t="s">
        <v>177</v>
      </c>
      <c r="F20" s="296"/>
      <c r="G20" s="292">
        <v>-13211775.789999999</v>
      </c>
      <c r="H20" s="293"/>
      <c r="I20" s="292">
        <v>-4294205.37</v>
      </c>
      <c r="K20" s="292">
        <v>-15966520.100000001</v>
      </c>
      <c r="L20" s="293"/>
      <c r="M20" s="295">
        <v>-7302750.5100000007</v>
      </c>
      <c r="P20" s="306"/>
      <c r="R20" s="295"/>
      <c r="S20" s="289"/>
      <c r="T20" s="289"/>
    </row>
    <row r="21" spans="2:20" ht="15.75" x14ac:dyDescent="0.35">
      <c r="B21" s="290" t="s">
        <v>107</v>
      </c>
      <c r="C21" s="291" t="s">
        <v>33</v>
      </c>
      <c r="D21" s="296"/>
      <c r="E21" s="291">
        <v>25</v>
      </c>
      <c r="F21" s="296"/>
      <c r="G21" s="292">
        <v>-7042649.3300000001</v>
      </c>
      <c r="H21" s="293"/>
      <c r="I21" s="292">
        <v>371357.75</v>
      </c>
      <c r="K21" s="292">
        <v>-6529394.0799999991</v>
      </c>
      <c r="L21" s="293"/>
      <c r="M21" s="295">
        <v>-7552304.2999999989</v>
      </c>
      <c r="P21" s="305"/>
      <c r="R21" s="295"/>
      <c r="S21" s="289"/>
      <c r="T21" s="289"/>
    </row>
    <row r="22" spans="2:20" ht="6" customHeight="1" x14ac:dyDescent="0.3">
      <c r="B22" s="297"/>
      <c r="C22" s="274"/>
      <c r="D22" s="274"/>
      <c r="E22" s="274"/>
      <c r="F22" s="274"/>
      <c r="G22" s="302"/>
      <c r="H22" s="300"/>
      <c r="I22" s="302"/>
      <c r="K22" s="302"/>
      <c r="L22" s="300"/>
      <c r="M22" s="302"/>
      <c r="R22" s="302"/>
    </row>
    <row r="23" spans="2:20" ht="15.75" x14ac:dyDescent="0.35">
      <c r="B23" s="282">
        <v>5</v>
      </c>
      <c r="C23" s="283" t="s">
        <v>106</v>
      </c>
      <c r="D23" s="284"/>
      <c r="E23" s="284"/>
      <c r="F23" s="284"/>
      <c r="G23" s="285">
        <f>G17+G19</f>
        <v>4649768.4300000072</v>
      </c>
      <c r="H23" s="286"/>
      <c r="I23" s="285">
        <f>I17+I19</f>
        <v>22467540.570000008</v>
      </c>
      <c r="K23" s="285">
        <f>K17+K19</f>
        <v>11122102.630000003</v>
      </c>
      <c r="L23" s="286"/>
      <c r="M23" s="285">
        <f>M17+M19</f>
        <v>27640406.839999992</v>
      </c>
      <c r="R23" s="288"/>
      <c r="S23" s="289"/>
    </row>
    <row r="24" spans="2:20" ht="4.5" customHeight="1" x14ac:dyDescent="0.3">
      <c r="B24" s="308"/>
      <c r="C24" s="309"/>
      <c r="D24" s="274"/>
      <c r="E24" s="274"/>
      <c r="F24" s="274"/>
      <c r="G24" s="310"/>
      <c r="H24" s="300"/>
      <c r="I24" s="310"/>
      <c r="K24" s="310"/>
      <c r="L24" s="300"/>
      <c r="M24" s="310"/>
      <c r="R24" s="302"/>
    </row>
    <row r="25" spans="2:20" ht="15.75" x14ac:dyDescent="0.35">
      <c r="B25" s="273">
        <v>6</v>
      </c>
      <c r="C25" s="303" t="s">
        <v>105</v>
      </c>
      <c r="D25" s="284"/>
      <c r="E25" s="284"/>
      <c r="F25" s="284"/>
      <c r="G25" s="311">
        <f>SUM(G26:G27)</f>
        <v>7013729.3799999999</v>
      </c>
      <c r="H25" s="286"/>
      <c r="I25" s="311">
        <f>SUM(I26:I27)</f>
        <v>2497115.34</v>
      </c>
      <c r="K25" s="311">
        <f>SUM(K26:K27)</f>
        <v>12222170.25</v>
      </c>
      <c r="L25" s="286"/>
      <c r="M25" s="311">
        <f>SUM(M26:M27)</f>
        <v>2804991.12</v>
      </c>
      <c r="R25" s="288"/>
      <c r="S25" s="289"/>
    </row>
    <row r="26" spans="2:20" ht="15.75" x14ac:dyDescent="0.35">
      <c r="B26" s="290" t="s">
        <v>104</v>
      </c>
      <c r="C26" s="291" t="s">
        <v>41</v>
      </c>
      <c r="D26" s="291"/>
      <c r="E26" s="291">
        <v>27</v>
      </c>
      <c r="F26" s="291"/>
      <c r="G26" s="292">
        <v>6789009.2199999997</v>
      </c>
      <c r="H26" s="293"/>
      <c r="I26" s="292">
        <v>2379282.5499999998</v>
      </c>
      <c r="K26" s="292">
        <v>11145976.09</v>
      </c>
      <c r="L26" s="293"/>
      <c r="M26" s="295">
        <v>2452489.2299999995</v>
      </c>
      <c r="R26" s="295"/>
      <c r="S26" s="289"/>
    </row>
    <row r="27" spans="2:20" ht="15.75" x14ac:dyDescent="0.35">
      <c r="B27" s="290" t="s">
        <v>103</v>
      </c>
      <c r="C27" s="291" t="s">
        <v>102</v>
      </c>
      <c r="D27" s="291"/>
      <c r="E27" s="291">
        <v>26</v>
      </c>
      <c r="F27" s="291"/>
      <c r="G27" s="292">
        <v>224720.16</v>
      </c>
      <c r="H27" s="300"/>
      <c r="I27" s="292">
        <v>117832.79000000004</v>
      </c>
      <c r="K27" s="292">
        <v>1076194.1599999999</v>
      </c>
      <c r="L27" s="300"/>
      <c r="M27" s="302">
        <v>352501.89000000042</v>
      </c>
      <c r="O27" s="70"/>
      <c r="R27" s="302"/>
      <c r="S27" s="289"/>
    </row>
    <row r="28" spans="2:20" ht="6" customHeight="1" x14ac:dyDescent="0.3">
      <c r="B28" s="297"/>
      <c r="C28" s="274"/>
      <c r="D28" s="274"/>
      <c r="E28" s="274"/>
      <c r="F28" s="274"/>
      <c r="G28" s="302"/>
      <c r="H28" s="300"/>
      <c r="I28" s="302"/>
      <c r="K28" s="302"/>
      <c r="L28" s="300"/>
      <c r="M28" s="302"/>
      <c r="R28" s="302"/>
    </row>
    <row r="29" spans="2:20" x14ac:dyDescent="0.3">
      <c r="B29" s="282">
        <v>7</v>
      </c>
      <c r="C29" s="283" t="s">
        <v>101</v>
      </c>
      <c r="D29" s="284"/>
      <c r="E29" s="284"/>
      <c r="F29" s="284"/>
      <c r="G29" s="285">
        <f>G23+G25</f>
        <v>11663497.810000006</v>
      </c>
      <c r="H29" s="286"/>
      <c r="I29" s="285">
        <f>I23+I25</f>
        <v>24964655.910000008</v>
      </c>
      <c r="J29" s="312"/>
      <c r="K29" s="285">
        <f>K23+K25</f>
        <v>23344272.880000003</v>
      </c>
      <c r="L29" s="286"/>
      <c r="M29" s="285">
        <f>M23+M25</f>
        <v>30445397.959999993</v>
      </c>
      <c r="O29" s="313"/>
      <c r="R29" s="288"/>
    </row>
    <row r="30" spans="2:20" ht="5.25" customHeight="1" x14ac:dyDescent="0.3">
      <c r="B30" s="308"/>
      <c r="C30" s="274"/>
      <c r="D30" s="274"/>
      <c r="E30" s="274"/>
      <c r="F30" s="274"/>
      <c r="G30" s="302"/>
      <c r="H30" s="300"/>
      <c r="I30" s="302"/>
      <c r="K30" s="302"/>
      <c r="L30" s="300"/>
      <c r="M30" s="302"/>
      <c r="R30" s="302"/>
    </row>
    <row r="31" spans="2:20" ht="15.75" x14ac:dyDescent="0.35">
      <c r="B31" s="282">
        <v>8</v>
      </c>
      <c r="C31" s="283" t="s">
        <v>100</v>
      </c>
      <c r="D31" s="284"/>
      <c r="E31" s="284"/>
      <c r="F31" s="284"/>
      <c r="G31" s="285">
        <f>G32+G40+G44+G37</f>
        <v>11663497.810000002</v>
      </c>
      <c r="H31" s="286"/>
      <c r="I31" s="285">
        <f>I32+I40+I44+I37</f>
        <v>24964655.910000008</v>
      </c>
      <c r="J31" s="312"/>
      <c r="K31" s="285">
        <f>K32+K40+K44+K37</f>
        <v>23344272.879999988</v>
      </c>
      <c r="L31" s="286"/>
      <c r="M31" s="285">
        <f>M32+M40+M44+M37</f>
        <v>30445397.96000002</v>
      </c>
      <c r="P31" s="306"/>
      <c r="R31" s="288"/>
      <c r="S31" s="289"/>
    </row>
    <row r="32" spans="2:20" ht="15.75" x14ac:dyDescent="0.35">
      <c r="B32" s="314" t="s">
        <v>99</v>
      </c>
      <c r="C32" s="315" t="s">
        <v>98</v>
      </c>
      <c r="D32" s="315"/>
      <c r="E32" s="264"/>
      <c r="F32" s="315"/>
      <c r="G32" s="316">
        <f>SUM(G33:G35)</f>
        <v>31046628.790000003</v>
      </c>
      <c r="H32" s="286"/>
      <c r="I32" s="316">
        <f>SUM(I33:I35)</f>
        <v>34062317.359999999</v>
      </c>
      <c r="K32" s="316">
        <f>SUM(K33:K35)</f>
        <v>49033598.86999999</v>
      </c>
      <c r="L32" s="286"/>
      <c r="M32" s="316">
        <f>SUM(M33:M35)</f>
        <v>54504516.830000006</v>
      </c>
      <c r="R32" s="288"/>
      <c r="S32" s="289"/>
    </row>
    <row r="33" spans="1:19" ht="15.75" x14ac:dyDescent="0.35">
      <c r="B33" s="290" t="s">
        <v>97</v>
      </c>
      <c r="C33" s="317" t="s">
        <v>96</v>
      </c>
      <c r="D33" s="317"/>
      <c r="E33" s="264" t="s">
        <v>177</v>
      </c>
      <c r="F33" s="317"/>
      <c r="G33" s="292">
        <v>23216124.48</v>
      </c>
      <c r="H33" s="300"/>
      <c r="I33" s="292">
        <v>24618780.140000001</v>
      </c>
      <c r="K33" s="292">
        <v>38205645.809999995</v>
      </c>
      <c r="L33" s="300"/>
      <c r="M33" s="302">
        <v>42954726.560000002</v>
      </c>
      <c r="R33" s="302"/>
      <c r="S33" s="289"/>
    </row>
    <row r="34" spans="1:19" ht="15.75" x14ac:dyDescent="0.35">
      <c r="B34" s="290" t="s">
        <v>95</v>
      </c>
      <c r="C34" s="317" t="s">
        <v>94</v>
      </c>
      <c r="D34" s="317"/>
      <c r="E34" s="264" t="s">
        <v>177</v>
      </c>
      <c r="F34" s="317"/>
      <c r="G34" s="292">
        <v>6404286.6199999992</v>
      </c>
      <c r="H34" s="300"/>
      <c r="I34" s="292">
        <v>8064966.8100000005</v>
      </c>
      <c r="K34" s="292">
        <v>8554021.9000000004</v>
      </c>
      <c r="L34" s="300"/>
      <c r="M34" s="302">
        <v>9309298.9800000004</v>
      </c>
      <c r="P34" s="289"/>
      <c r="R34" s="302"/>
      <c r="S34" s="289"/>
    </row>
    <row r="35" spans="1:19" ht="15.75" x14ac:dyDescent="0.35">
      <c r="B35" s="290" t="s">
        <v>159</v>
      </c>
      <c r="C35" s="317" t="s">
        <v>160</v>
      </c>
      <c r="D35" s="317"/>
      <c r="E35" s="264" t="s">
        <v>177</v>
      </c>
      <c r="F35" s="317"/>
      <c r="G35" s="292">
        <v>1426217.69</v>
      </c>
      <c r="H35" s="300"/>
      <c r="I35" s="292">
        <v>1378570.4099999997</v>
      </c>
      <c r="K35" s="292">
        <v>2273931.16</v>
      </c>
      <c r="L35" s="300"/>
      <c r="M35" s="302">
        <v>2240491.29</v>
      </c>
      <c r="P35" s="289"/>
      <c r="R35" s="302"/>
      <c r="S35" s="289"/>
    </row>
    <row r="36" spans="1:19" ht="6" customHeight="1" x14ac:dyDescent="0.3">
      <c r="C36" s="274"/>
      <c r="D36" s="274"/>
      <c r="E36" s="274"/>
      <c r="F36" s="274"/>
      <c r="G36" s="318"/>
      <c r="H36" s="319"/>
      <c r="I36" s="318"/>
      <c r="K36" s="318"/>
      <c r="L36" s="319"/>
      <c r="M36" s="318"/>
      <c r="R36" s="318"/>
    </row>
    <row r="37" spans="1:19" ht="15.75" x14ac:dyDescent="0.35">
      <c r="B37" s="314" t="s">
        <v>93</v>
      </c>
      <c r="C37" s="315" t="s">
        <v>91</v>
      </c>
      <c r="D37" s="315"/>
      <c r="E37" s="315"/>
      <c r="F37" s="315"/>
      <c r="G37" s="288">
        <f>G38</f>
        <v>370145.71</v>
      </c>
      <c r="H37" s="286"/>
      <c r="I37" s="288">
        <f>I38</f>
        <v>188127.02</v>
      </c>
      <c r="K37" s="288">
        <f>K38</f>
        <v>1391126.57</v>
      </c>
      <c r="L37" s="286"/>
      <c r="M37" s="288">
        <f>M38</f>
        <v>952825.76000000013</v>
      </c>
      <c r="R37" s="288"/>
      <c r="S37" s="289"/>
    </row>
    <row r="38" spans="1:19" ht="15.75" x14ac:dyDescent="0.35">
      <c r="B38" s="290" t="s">
        <v>92</v>
      </c>
      <c r="C38" s="317" t="s">
        <v>91</v>
      </c>
      <c r="D38" s="317"/>
      <c r="E38" s="317"/>
      <c r="F38" s="317"/>
      <c r="G38" s="292">
        <v>370145.71</v>
      </c>
      <c r="H38" s="300"/>
      <c r="I38" s="292">
        <v>188127.02</v>
      </c>
      <c r="J38" s="320"/>
      <c r="K38" s="292">
        <v>1391126.57</v>
      </c>
      <c r="L38" s="300"/>
      <c r="M38" s="302">
        <v>952825.76000000013</v>
      </c>
    </row>
    <row r="39" spans="1:19" ht="6" customHeight="1" x14ac:dyDescent="0.3">
      <c r="C39" s="274"/>
      <c r="D39" s="274"/>
      <c r="E39" s="274"/>
      <c r="F39" s="274"/>
      <c r="G39" s="302"/>
      <c r="H39" s="300"/>
      <c r="I39" s="302"/>
      <c r="K39" s="302"/>
      <c r="L39" s="300"/>
      <c r="M39" s="302"/>
    </row>
    <row r="40" spans="1:19" ht="15.75" x14ac:dyDescent="0.35">
      <c r="B40" s="314" t="s">
        <v>90</v>
      </c>
      <c r="C40" s="315" t="s">
        <v>89</v>
      </c>
      <c r="D40" s="315"/>
      <c r="E40" s="315"/>
      <c r="F40" s="315"/>
      <c r="G40" s="288">
        <f>SUM(G41:G42)</f>
        <v>17997576.760000002</v>
      </c>
      <c r="H40" s="286"/>
      <c r="I40" s="288">
        <f>SUM(I41:I42)</f>
        <v>14393079.060000001</v>
      </c>
      <c r="J40" s="320"/>
      <c r="K40" s="288">
        <f>SUM(K41:K42)</f>
        <v>40398240.68</v>
      </c>
      <c r="L40" s="286"/>
      <c r="M40" s="288">
        <f>SUM(M41:M42)</f>
        <v>23207839.380000003</v>
      </c>
    </row>
    <row r="41" spans="1:19" ht="15.75" x14ac:dyDescent="0.35">
      <c r="B41" s="290" t="s">
        <v>88</v>
      </c>
      <c r="C41" s="317" t="s">
        <v>87</v>
      </c>
      <c r="D41" s="317"/>
      <c r="E41" s="264">
        <v>27</v>
      </c>
      <c r="F41" s="317"/>
      <c r="G41" s="292">
        <v>17997576.760000002</v>
      </c>
      <c r="H41" s="300"/>
      <c r="I41" s="292">
        <v>14393079.060000001</v>
      </c>
      <c r="J41" s="320"/>
      <c r="K41" s="292">
        <v>40398240.68</v>
      </c>
      <c r="L41" s="300"/>
      <c r="M41" s="302">
        <v>23207839.380000003</v>
      </c>
    </row>
    <row r="42" spans="1:19" ht="15.75" x14ac:dyDescent="0.35">
      <c r="B42" s="290" t="s">
        <v>86</v>
      </c>
      <c r="C42" s="317" t="s">
        <v>85</v>
      </c>
      <c r="D42" s="317"/>
      <c r="E42" s="317"/>
      <c r="F42" s="317"/>
      <c r="G42" s="292">
        <v>0</v>
      </c>
      <c r="H42" s="300"/>
      <c r="I42" s="292">
        <v>0</v>
      </c>
      <c r="J42" s="320"/>
      <c r="K42" s="292">
        <v>0</v>
      </c>
      <c r="L42" s="300"/>
      <c r="M42" s="302">
        <v>0</v>
      </c>
    </row>
    <row r="43" spans="1:19" ht="6" customHeight="1" x14ac:dyDescent="0.3">
      <c r="C43" s="274"/>
      <c r="D43" s="274"/>
      <c r="E43" s="274"/>
      <c r="F43" s="274"/>
      <c r="G43" s="302"/>
      <c r="H43" s="300"/>
      <c r="I43" s="302"/>
      <c r="K43" s="302"/>
      <c r="L43" s="300"/>
      <c r="M43" s="302"/>
    </row>
    <row r="44" spans="1:19" ht="15.75" x14ac:dyDescent="0.35">
      <c r="B44" s="314" t="s">
        <v>84</v>
      </c>
      <c r="C44" s="315" t="s">
        <v>83</v>
      </c>
      <c r="D44" s="315"/>
      <c r="E44" s="315"/>
      <c r="F44" s="315"/>
      <c r="G44" s="288">
        <f>G45</f>
        <v>-37750853.450000003</v>
      </c>
      <c r="H44" s="286"/>
      <c r="I44" s="288">
        <f>I45</f>
        <v>-23678867.529999994</v>
      </c>
      <c r="J44" s="320"/>
      <c r="K44" s="288">
        <f>K45</f>
        <v>-67478693.239999995</v>
      </c>
      <c r="L44" s="286"/>
      <c r="M44" s="288">
        <f>M45</f>
        <v>-48219784.00999999</v>
      </c>
    </row>
    <row r="45" spans="1:19" ht="15.75" x14ac:dyDescent="0.35">
      <c r="A45" s="263"/>
      <c r="B45" s="290" t="s">
        <v>82</v>
      </c>
      <c r="C45" s="317" t="s">
        <v>81</v>
      </c>
      <c r="D45" s="317"/>
      <c r="E45" s="317"/>
      <c r="F45" s="317"/>
      <c r="G45" s="302">
        <v>-37750853.450000003</v>
      </c>
      <c r="H45" s="300"/>
      <c r="I45" s="302">
        <v>-23678867.529999994</v>
      </c>
      <c r="J45" s="320"/>
      <c r="K45" s="302">
        <v>-67478693.239999995</v>
      </c>
      <c r="L45" s="300"/>
      <c r="M45" s="302">
        <v>-48219784.00999999</v>
      </c>
    </row>
    <row r="46" spans="1:19" ht="3.75" customHeight="1" x14ac:dyDescent="0.3">
      <c r="A46" s="263"/>
      <c r="B46" s="297"/>
      <c r="C46" s="321"/>
      <c r="G46" s="321"/>
      <c r="I46" s="321"/>
      <c r="K46" s="321"/>
      <c r="M46" s="321"/>
    </row>
    <row r="47" spans="1:19" x14ac:dyDescent="0.3">
      <c r="A47" s="263"/>
      <c r="B47" s="290" t="s">
        <v>55</v>
      </c>
    </row>
    <row r="48" spans="1:19" x14ac:dyDescent="0.3">
      <c r="A48" s="263"/>
      <c r="G48" s="306">
        <f>G45-DRE!F33</f>
        <v>0</v>
      </c>
      <c r="I48" s="306">
        <f>I44-DRE!H33</f>
        <v>0</v>
      </c>
      <c r="K48" s="306">
        <f>K45-DRE!J33</f>
        <v>0</v>
      </c>
      <c r="M48" s="306">
        <f>M45-DRE!L33</f>
        <v>0</v>
      </c>
    </row>
    <row r="49" spans="1:16" x14ac:dyDescent="0.3">
      <c r="A49" s="263"/>
      <c r="G49" s="306"/>
      <c r="H49" s="365"/>
      <c r="J49" s="322"/>
      <c r="K49" s="306"/>
      <c r="L49" s="365"/>
      <c r="M49" s="70"/>
      <c r="N49" s="323"/>
      <c r="O49" s="324"/>
      <c r="P49" s="325"/>
    </row>
    <row r="50" spans="1:16" x14ac:dyDescent="0.3">
      <c r="A50" s="263"/>
      <c r="H50" s="365"/>
      <c r="J50" s="322"/>
      <c r="L50" s="365"/>
      <c r="N50" s="323"/>
      <c r="O50" s="324"/>
      <c r="P50" s="325"/>
    </row>
    <row r="51" spans="1:16" x14ac:dyDescent="0.3">
      <c r="A51" s="263"/>
      <c r="H51" s="365"/>
      <c r="J51" s="322"/>
      <c r="L51" s="365"/>
      <c r="N51" s="323"/>
      <c r="O51" s="324"/>
      <c r="P51" s="325"/>
    </row>
    <row r="52" spans="1:16" x14ac:dyDescent="0.3">
      <c r="A52" s="263"/>
      <c r="J52" s="322"/>
      <c r="N52" s="323"/>
      <c r="O52" s="324"/>
      <c r="P52" s="325"/>
    </row>
    <row r="53" spans="1:16" x14ac:dyDescent="0.3">
      <c r="A53" s="263"/>
      <c r="J53" s="322"/>
      <c r="N53" s="323"/>
      <c r="O53" s="324"/>
      <c r="P53" s="325"/>
    </row>
    <row r="54" spans="1:16" x14ac:dyDescent="0.3">
      <c r="A54" s="263"/>
      <c r="J54" s="322"/>
      <c r="N54" s="323"/>
      <c r="O54" s="324"/>
      <c r="P54" s="325"/>
    </row>
    <row r="55" spans="1:16" x14ac:dyDescent="0.3">
      <c r="A55" s="263"/>
      <c r="J55" s="322"/>
      <c r="N55" s="323"/>
      <c r="O55" s="324"/>
      <c r="P55" s="325"/>
    </row>
    <row r="56" spans="1:16" x14ac:dyDescent="0.3">
      <c r="A56" s="263"/>
      <c r="J56" s="322"/>
      <c r="N56" s="324"/>
      <c r="O56" s="324"/>
    </row>
    <row r="57" spans="1:16" x14ac:dyDescent="0.3">
      <c r="A57" s="263"/>
      <c r="J57" s="322"/>
    </row>
  </sheetData>
  <mergeCells count="5">
    <mergeCell ref="L49:L51"/>
    <mergeCell ref="H49:H51"/>
    <mergeCell ref="G4:I4"/>
    <mergeCell ref="K4:M4"/>
    <mergeCell ref="A1:M2"/>
  </mergeCells>
  <pageMargins left="0.511811024" right="0.511811024" top="0.78740157499999996" bottom="0.78740157499999996" header="0.31496062000000002" footer="0.31496062000000002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BP</vt:lpstr>
      <vt:lpstr>DRE</vt:lpstr>
      <vt:lpstr>DRA</vt:lpstr>
      <vt:lpstr>DMPL</vt:lpstr>
      <vt:lpstr>DFC</vt:lpstr>
      <vt:lpstr>DVA</vt:lpstr>
      <vt:lpstr>BP!Area_de_impressao</vt:lpstr>
      <vt:lpstr>DFC!Area_de_impressao</vt:lpstr>
      <vt:lpstr>DRE!Area_de_impressao</vt:lpstr>
      <vt:lpstr>DVA!Area_de_impressao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Narayana Dutra</dc:creator>
  <cp:lastModifiedBy>Ana Maria De Sena</cp:lastModifiedBy>
  <cp:lastPrinted>2020-11-25T18:14:02Z</cp:lastPrinted>
  <dcterms:created xsi:type="dcterms:W3CDTF">2018-11-09T19:08:34Z</dcterms:created>
  <dcterms:modified xsi:type="dcterms:W3CDTF">2022-11-07T13:55:04Z</dcterms:modified>
</cp:coreProperties>
</file>